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795" activeTab="1"/>
  </bookViews>
  <sheets>
    <sheet name="IncomeStat" sheetId="3" r:id="rId1"/>
    <sheet name="Bal Sheet" sheetId="12" r:id="rId2"/>
    <sheet name="ci.equity" sheetId="10" r:id="rId3"/>
    <sheet name="cashflow" sheetId="8" r:id="rId4"/>
    <sheet name="Gross Int Y &amp; Exp" sheetId="13" r:id="rId5"/>
  </sheets>
  <definedNames>
    <definedName name="_xlnm.Print_Area" localSheetId="1">'Bal Sheet'!$A$1:$F$60</definedName>
    <definedName name="_xlnm.Print_Area" localSheetId="3">cashflow!$A$1:$F$62</definedName>
    <definedName name="_xlnm.Print_Area" localSheetId="2">ci.equity!$A$1:$O$63</definedName>
    <definedName name="_xlnm.Print_Area" localSheetId="0">IncomeStat!$B$1:$J$51</definedName>
  </definedNames>
  <calcPr calcId="145621"/>
</workbook>
</file>

<file path=xl/calcChain.xml><?xml version="1.0" encoding="utf-8"?>
<calcChain xmlns="http://schemas.openxmlformats.org/spreadsheetml/2006/main">
  <c r="H46" i="3" l="1"/>
  <c r="D46" i="3"/>
  <c r="D53" i="12"/>
  <c r="E53" i="12"/>
  <c r="K56" i="10" l="1"/>
  <c r="G56" i="10"/>
  <c r="D54" i="8" l="1"/>
  <c r="D48" i="8"/>
  <c r="G33" i="10" l="1"/>
  <c r="K25" i="10" l="1"/>
  <c r="D47" i="12" l="1"/>
  <c r="D45" i="12"/>
  <c r="D35" i="12"/>
  <c r="D19" i="12"/>
  <c r="E35" i="12"/>
  <c r="F46" i="3"/>
  <c r="J46" i="3"/>
  <c r="J41" i="3"/>
  <c r="J43" i="3" s="1"/>
  <c r="J36" i="3"/>
  <c r="J38" i="3" s="1"/>
  <c r="J33" i="3"/>
  <c r="F41" i="3"/>
  <c r="F33" i="3"/>
  <c r="H41" i="3"/>
  <c r="H36" i="3"/>
  <c r="H33" i="3"/>
  <c r="F36" i="3"/>
  <c r="D41" i="3"/>
  <c r="D33" i="3"/>
  <c r="D36" i="3"/>
  <c r="I22" i="10" l="1"/>
  <c r="E22" i="10"/>
  <c r="C22" i="10"/>
  <c r="D28" i="12"/>
  <c r="D26" i="12"/>
  <c r="D20" i="12" l="1"/>
  <c r="F43" i="3" l="1"/>
  <c r="E49" i="12" l="1"/>
  <c r="D49" i="12"/>
  <c r="D43" i="12"/>
  <c r="E43" i="12"/>
  <c r="D36" i="12"/>
  <c r="E36" i="12"/>
  <c r="E29" i="12"/>
  <c r="D29" i="12"/>
  <c r="E22" i="12"/>
  <c r="D22" i="12"/>
  <c r="E50" i="12" l="1"/>
  <c r="E30" i="12"/>
  <c r="D30" i="12"/>
  <c r="E38" i="12"/>
  <c r="D50" i="12"/>
  <c r="D38" i="12"/>
  <c r="F58" i="8"/>
  <c r="F44" i="8"/>
  <c r="F37" i="8"/>
  <c r="E51" i="12" l="1"/>
  <c r="E52" i="12" s="1"/>
  <c r="F24" i="8"/>
  <c r="F30" i="8" s="1"/>
  <c r="D51" i="12"/>
  <c r="D52" i="12" s="1"/>
  <c r="O31" i="10"/>
  <c r="F46" i="8" l="1"/>
  <c r="F50" i="8" s="1"/>
  <c r="O27" i="10"/>
  <c r="O29" i="10"/>
  <c r="O35" i="10" l="1"/>
  <c r="O33" i="10"/>
  <c r="O25" i="10"/>
  <c r="O51" i="10"/>
  <c r="O49" i="10"/>
  <c r="O47" i="10"/>
  <c r="O44" i="10"/>
  <c r="I56" i="10"/>
  <c r="E56" i="10"/>
  <c r="C56" i="10"/>
  <c r="M53" i="10"/>
  <c r="M51" i="10"/>
  <c r="M49" i="10"/>
  <c r="M47" i="10"/>
  <c r="M44" i="10"/>
  <c r="K39" i="10"/>
  <c r="I39" i="10"/>
  <c r="G39" i="10"/>
  <c r="E39" i="10"/>
  <c r="M33" i="10"/>
  <c r="M27" i="10"/>
  <c r="M25" i="10"/>
  <c r="C39" i="10"/>
  <c r="O22" i="10" l="1"/>
  <c r="O39" i="10" s="1"/>
  <c r="M56" i="10"/>
  <c r="O56" i="10"/>
  <c r="M22" i="10"/>
  <c r="M39" i="10" s="1"/>
  <c r="J23" i="3"/>
  <c r="J25" i="3" s="1"/>
  <c r="J27" i="3" s="1"/>
  <c r="F38" i="3"/>
  <c r="F23" i="3"/>
  <c r="F25" i="3" s="1"/>
  <c r="F27" i="3" s="1"/>
  <c r="H43" i="3" l="1"/>
  <c r="H38" i="3"/>
  <c r="H23" i="3"/>
  <c r="H25" i="3" s="1"/>
  <c r="H27" i="3" s="1"/>
  <c r="D38" i="3"/>
  <c r="D23" i="3"/>
  <c r="D25" i="3" s="1"/>
  <c r="D27" i="3" s="1"/>
  <c r="D58" i="8"/>
  <c r="D24" i="8"/>
  <c r="D30" i="8" s="1"/>
  <c r="D37" i="8"/>
  <c r="D44" i="8"/>
  <c r="D46" i="8" l="1"/>
  <c r="D50" i="8" s="1"/>
  <c r="D59" i="8" s="1"/>
  <c r="D43" i="3"/>
</calcChain>
</file>

<file path=xl/sharedStrings.xml><?xml version="1.0" encoding="utf-8"?>
<sst xmlns="http://schemas.openxmlformats.org/spreadsheetml/2006/main" count="241" uniqueCount="168">
  <si>
    <t>Total</t>
  </si>
  <si>
    <t>Revenue</t>
  </si>
  <si>
    <t>Quarter</t>
  </si>
  <si>
    <t>RM'000</t>
  </si>
  <si>
    <t>Taxation</t>
  </si>
  <si>
    <t>Finance Costs</t>
  </si>
  <si>
    <t>(Company No. 498639-X)</t>
  </si>
  <si>
    <t>Current Year</t>
  </si>
  <si>
    <t>To Date</t>
  </si>
  <si>
    <t>Operating expenses</t>
  </si>
  <si>
    <t>Other operating income</t>
  </si>
  <si>
    <t>Earnings per share (sen) :</t>
  </si>
  <si>
    <t>- Basic</t>
  </si>
  <si>
    <t>- Diluted</t>
  </si>
  <si>
    <t>AS AT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</si>
  <si>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</si>
  <si>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</si>
  <si>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</si>
  <si>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</si>
  <si>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</si>
  <si>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</si>
  <si>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</si>
  <si>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</si>
  <si>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</si>
  <si>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</si>
  <si>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</si>
  <si>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</si>
  <si>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Operating activities</t>
  </si>
  <si>
    <t>Adjustments for non-cash flow :-</t>
  </si>
  <si>
    <t>Non-cash items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</si>
  <si>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</si>
  <si>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</si>
  <si>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</si>
  <si>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</si>
  <si>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</si>
  <si>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</si>
  <si>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</si>
  <si>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</si>
  <si>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</si>
  <si>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CONDENSED CONSOLIDATED STATEMENT OF CHANGES IN EQUITY</t>
  </si>
  <si>
    <t>Share</t>
  </si>
  <si>
    <t>Capital</t>
  </si>
  <si>
    <t>Reserves</t>
  </si>
  <si>
    <t>Long term borrowings</t>
  </si>
  <si>
    <t>N/A</t>
  </si>
  <si>
    <t>The Condensed Consolidated Income Statement should be read in</t>
  </si>
  <si>
    <t xml:space="preserve">         CUMULATIVE QUARTER</t>
  </si>
  <si>
    <t xml:space="preserve">            INDIVIDUAL QUARTER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</si>
  <si>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</si>
  <si>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</si>
  <si>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</si>
  <si>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</si>
  <si>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</si>
  <si>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Distributable</t>
  </si>
  <si>
    <t>Other Receivables</t>
  </si>
  <si>
    <t>Other payable and accruals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</si>
  <si>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</si>
  <si>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</si>
  <si>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</si>
  <si>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</si>
  <si>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</si>
  <si>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Net assets per share (sen)</t>
  </si>
  <si>
    <t>Reserve</t>
  </si>
  <si>
    <t>Equity holders of the parent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</si>
  <si>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</si>
  <si>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</si>
  <si>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</si>
  <si>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</si>
  <si>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</si>
  <si>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</si>
  <si>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</si>
  <si>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</si>
  <si>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</si>
  <si>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</si>
  <si>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</si>
  <si>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</si>
  <si>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Profit / (Loss) before taxation</t>
  </si>
  <si>
    <t>Net Profit / (Loss) for the period</t>
  </si>
  <si>
    <t>Investment Properties</t>
  </si>
  <si>
    <t>Proceeds from Sale of Property, Plant &amp; Equipment</t>
  </si>
  <si>
    <t>STONE MASTER CORPORATION BERHAD</t>
  </si>
  <si>
    <t>(The figures have not been audited)</t>
  </si>
  <si>
    <t>(Incorporated in Malaysia)</t>
  </si>
  <si>
    <t>CONDENSED CONSOLIDATED STATEMENT OF COMPREHENSIVE INCOME</t>
  </si>
  <si>
    <t>Preceding Year</t>
  </si>
  <si>
    <t>Corresponding</t>
  </si>
  <si>
    <t>(3 months to</t>
  </si>
  <si>
    <t>CURRENT</t>
  </si>
  <si>
    <t>QUARTER</t>
  </si>
  <si>
    <t>CONDENSED CONSOLIDATED STATEMENT OF CASH FLOWS</t>
  </si>
  <si>
    <t>Non-Controlling Interests</t>
  </si>
  <si>
    <t>Non-Controlling Interest</t>
  </si>
  <si>
    <t>period</t>
  </si>
  <si>
    <t>Total comprehensive income for the</t>
  </si>
  <si>
    <t xml:space="preserve">Other comprehensive income :- </t>
    <phoneticPr fontId="0" type="noConversion"/>
  </si>
  <si>
    <t xml:space="preserve"> - Currency Translation difference</t>
    <phoneticPr fontId="0" type="noConversion"/>
  </si>
  <si>
    <t>Total Comprehensive Income</t>
    <phoneticPr fontId="0" type="noConversion"/>
  </si>
  <si>
    <t>Profit / (Loss) for the period</t>
    <phoneticPr fontId="0" type="noConversion"/>
  </si>
  <si>
    <t>Total Comprehensive Income</t>
    <phoneticPr fontId="0" type="noConversion"/>
  </si>
  <si>
    <t>Profit / (Loss) from Operations</t>
  </si>
  <si>
    <t>Profit / (Loss) attributable to :</t>
  </si>
  <si>
    <t>Operating profit / (loss) before changes in working capital</t>
  </si>
  <si>
    <t>Net Cash Flow from investing activities</t>
  </si>
  <si>
    <t>Net Cash Flow from financing activities</t>
  </si>
  <si>
    <t xml:space="preserve">CONDENSED CONSOLIDATED STATEMENT OF FINANCIAL POSITION </t>
  </si>
  <si>
    <t>Fair</t>
  </si>
  <si>
    <t>Value</t>
  </si>
  <si>
    <t>Profit/(Loss) before taxation</t>
  </si>
  <si>
    <t>Cash and cash equivalents at beginning of period</t>
  </si>
  <si>
    <t>Cash and cash equivalents at end of period</t>
  </si>
  <si>
    <t xml:space="preserve">                      Attributable to Equity Holders of the Parent</t>
  </si>
  <si>
    <t>Balance as at 01/10/2013</t>
  </si>
  <si>
    <t>Premium</t>
  </si>
  <si>
    <t>Balance as at 01/10/2014</t>
  </si>
  <si>
    <t>Capital Reduction</t>
  </si>
  <si>
    <t>|--------------------</t>
  </si>
  <si>
    <t xml:space="preserve">                         Non-Distributable</t>
  </si>
  <si>
    <t>--</t>
  </si>
  <si>
    <t>--------------|</t>
  </si>
  <si>
    <t xml:space="preserve">Revaluation </t>
  </si>
  <si>
    <t>Accumulated</t>
  </si>
  <si>
    <t>Losses</t>
  </si>
  <si>
    <t xml:space="preserve">Transfer within reserves </t>
  </si>
  <si>
    <t>Currency translation difference</t>
  </si>
  <si>
    <t>Realisation of revaluation reserve</t>
  </si>
  <si>
    <t>Report for the year ended 30 September 2014.</t>
  </si>
  <si>
    <t xml:space="preserve">Issuance of New Share </t>
  </si>
  <si>
    <t>Revaluation Reserve</t>
  </si>
  <si>
    <t>General Reserve</t>
  </si>
  <si>
    <t>Share Issuance Expenses</t>
  </si>
  <si>
    <t>conjunction with the Annual Financial Report for the year ended 30 September 2014</t>
  </si>
  <si>
    <t>30 September 2014</t>
  </si>
  <si>
    <t>Report for the year ended 30 September 2014</t>
  </si>
  <si>
    <t>Total Comprehensive Income attributable to :</t>
  </si>
  <si>
    <t>Balance as at 30/6/2015</t>
  </si>
  <si>
    <t>Balance as at 30/6/2014</t>
  </si>
  <si>
    <t>INTERIM FINANCIAL STATEMENT FOR THE THIRD QUARTER ENDED 30th SEPTEMBER 2015</t>
  </si>
  <si>
    <t>as at 30th SEPTEMBER 2015</t>
  </si>
  <si>
    <t>30.9.2015</t>
  </si>
  <si>
    <t>30.9.2014</t>
  </si>
  <si>
    <t>For the period ended 30th September 2015</t>
  </si>
  <si>
    <t>30.9.2015)</t>
  </si>
  <si>
    <t>30.9.2014)</t>
  </si>
  <si>
    <t>12 months quarter</t>
  </si>
  <si>
    <t>Ended 30th September 2015</t>
  </si>
  <si>
    <t>Ended 30th September 2014</t>
  </si>
  <si>
    <t>INTERIM FINANCIAL STATEMENT FOR THE THIRD  QUARTER ENDED 30th  SEPTEMBER 2015</t>
  </si>
  <si>
    <t>For the period ended 30th  September 2015</t>
  </si>
  <si>
    <t>(12 months to</t>
  </si>
  <si>
    <t>Amortization of Revaluation Reserve</t>
  </si>
  <si>
    <t>Revaluation Surplus</t>
  </si>
  <si>
    <t>12 months ended</t>
  </si>
  <si>
    <t>INTERIM FINANCIAL STATEMENT FOR THE FOURTH QUARTER ENDED 30th SEPTEMBER 2015</t>
  </si>
  <si>
    <t>ADDITIONAL INFORMATION</t>
  </si>
  <si>
    <t>for the period ended 30 September 2015</t>
  </si>
  <si>
    <t xml:space="preserve">Current Year </t>
  </si>
  <si>
    <t xml:space="preserve">Quarter </t>
  </si>
  <si>
    <t>Corresponding  Quarter</t>
  </si>
  <si>
    <t>( 3 months to 30.9.2015)</t>
  </si>
  <si>
    <t>( 3 months to 30.9.2014)</t>
  </si>
  <si>
    <t xml:space="preserve">INVIDUAL QUARTER </t>
  </si>
  <si>
    <t xml:space="preserve">CUMULATIVE QUARTER </t>
  </si>
  <si>
    <t>( 12 months to 30.9.2015)</t>
  </si>
  <si>
    <t>( 12 months to 30.9.2014)</t>
  </si>
  <si>
    <t xml:space="preserve">Corresponding  </t>
  </si>
  <si>
    <t>Gross Interest Income</t>
  </si>
  <si>
    <t>Gross Interest Expenses</t>
  </si>
  <si>
    <t>The Condensed Consolidated Additioanal  Infomration should be read in conjunction with the Annual Financial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</si>
</sst>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/>
      <sz val="8"/>
      <name val="Times New Roman"/>
      <family val="1"/>
    </font>
    <font>
      <b/>
      <i/>
      <u/>
      <sz val="10"/>
      <name val="Times New Roman"/>
      <family val="1"/>
    </font>
    <font>
      <b/>
      <i/>
      <sz val="1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2" fillId="0" borderId="0" xfId="1" applyFont="1"/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2" xfId="1" applyNumberFormat="1" applyFont="1" applyBorder="1"/>
    <xf numFmtId="164" fontId="2" fillId="0" borderId="0" xfId="1" applyNumberFormat="1" applyFont="1" applyBorder="1"/>
    <xf numFmtId="164" fontId="2" fillId="0" borderId="3" xfId="1" applyNumberFormat="1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/>
    <xf numFmtId="43" fontId="2" fillId="0" borderId="0" xfId="1" applyNumberFormat="1" applyFont="1"/>
    <xf numFmtId="0" fontId="4" fillId="0" borderId="0" xfId="0" applyFont="1"/>
    <xf numFmtId="164" fontId="2" fillId="0" borderId="9" xfId="1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2" fillId="0" borderId="10" xfId="1" applyNumberFormat="1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164" fontId="2" fillId="0" borderId="11" xfId="1" applyNumberFormat="1" applyFont="1" applyBorder="1"/>
    <xf numFmtId="0" fontId="5" fillId="0" borderId="0" xfId="0" applyFont="1" applyFill="1" applyBorder="1" applyAlignment="1">
      <alignment horizontal="center"/>
    </xf>
    <xf numFmtId="15" fontId="4" fillId="0" borderId="0" xfId="0" quotePrefix="1" applyNumberFormat="1" applyFont="1"/>
    <xf numFmtId="164" fontId="2" fillId="0" borderId="0" xfId="0" applyNumberFormat="1" applyFont="1" applyBorder="1"/>
    <xf numFmtId="0" fontId="0" fillId="0" borderId="0" xfId="0" applyFont="1"/>
    <xf numFmtId="164" fontId="2" fillId="0" borderId="0" xfId="0" applyNumberFormat="1" applyFont="1"/>
    <xf numFmtId="164" fontId="0" fillId="0" borderId="0" xfId="0" applyNumberFormat="1"/>
    <xf numFmtId="0" fontId="13" fillId="0" borderId="0" xfId="0" applyFont="1"/>
    <xf numFmtId="0" fontId="14" fillId="0" borderId="0" xfId="0" applyFont="1"/>
    <xf numFmtId="164" fontId="2" fillId="0" borderId="4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10</xdr:row>
      <xdr:rowOff>95250</xdr:rowOff>
    </xdr:from>
    <xdr:to>
      <xdr:col>9</xdr:col>
      <xdr:colOff>685800</xdr:colOff>
      <xdr:row>10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724525" y="19907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11</xdr:row>
      <xdr:rowOff>104775</xdr:rowOff>
    </xdr:from>
    <xdr:to>
      <xdr:col>2</xdr:col>
      <xdr:colOff>219075</xdr:colOff>
      <xdr:row>11</xdr:row>
      <xdr:rowOff>104775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H="1">
          <a:off x="2152650" y="200025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495300</xdr:colOff>
      <xdr:row>11</xdr:row>
      <xdr:rowOff>95250</xdr:rowOff>
    </xdr:from>
    <xdr:to>
      <xdr:col>10</xdr:col>
      <xdr:colOff>685800</xdr:colOff>
      <xdr:row>11</xdr:row>
      <xdr:rowOff>95250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5724525" y="19907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opLeftCell="B27" zoomScaleNormal="100" workbookViewId="0">
      <selection activeCell="D46" sqref="D46"/>
    </sheetView>
  </sheetViews>
  <sheetFormatPr defaultColWidth="9.140625" defaultRowHeight="12.75" x14ac:dyDescent="0.2"/>
  <cols>
    <col min="1" max="1" width="1.140625" style="1" hidden="1" customWidth="1"/>
    <col min="2" max="2" width="1.7109375" style="1" customWidth="1"/>
    <col min="3" max="3" width="30.7109375" style="1" customWidth="1"/>
    <col min="4" max="4" width="14.7109375" style="1" customWidth="1"/>
    <col min="5" max="5" width="1.14062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0625" style="1" customWidth="1"/>
    <col min="10" max="10" width="14.7109375" style="1" customWidth="1"/>
    <col min="11" max="16384" width="9.140625" style="1"/>
  </cols>
  <sheetData>
    <row r="2" spans="3:10" ht="15.75" x14ac:dyDescent="0.25">
      <c r="C2" s="9" t="s">
        <v>80</v>
      </c>
      <c r="D2" s="8"/>
      <c r="H2" s="29"/>
    </row>
    <row r="3" spans="3:10" ht="15.75" x14ac:dyDescent="0.25">
      <c r="C3" s="29" t="s">
        <v>6</v>
      </c>
      <c r="D3" s="8"/>
      <c r="H3" s="29"/>
    </row>
    <row r="4" spans="3:10" ht="15.75" x14ac:dyDescent="0.25">
      <c r="C4" s="29" t="s">
        <v>82</v>
      </c>
      <c r="D4" s="8"/>
      <c r="H4" s="29"/>
    </row>
    <row r="5" spans="3:10" ht="15.75" x14ac:dyDescent="0.25">
      <c r="C5" s="29"/>
      <c r="D5" s="8"/>
      <c r="H5" s="29"/>
    </row>
    <row r="6" spans="3:10" x14ac:dyDescent="0.2">
      <c r="C6" s="10" t="s">
        <v>136</v>
      </c>
      <c r="D6" s="4"/>
    </row>
    <row r="7" spans="3:10" x14ac:dyDescent="0.2">
      <c r="C7" s="4" t="s">
        <v>81</v>
      </c>
      <c r="D7" s="4"/>
    </row>
    <row r="9" spans="3:10" x14ac:dyDescent="0.2">
      <c r="C9" s="3" t="s">
        <v>83</v>
      </c>
    </row>
    <row r="10" spans="3:10" x14ac:dyDescent="0.2">
      <c r="C10" s="3" t="s">
        <v>140</v>
      </c>
    </row>
    <row r="12" spans="3:10" x14ac:dyDescent="0.2">
      <c r="D12" s="10" t="s">
        <v>47</v>
      </c>
      <c r="E12" s="6"/>
      <c r="F12" s="6"/>
      <c r="G12" s="6"/>
      <c r="H12" s="10" t="s">
        <v>46</v>
      </c>
      <c r="I12" s="3"/>
      <c r="J12" s="6"/>
    </row>
    <row r="13" spans="3:10" x14ac:dyDescent="0.2">
      <c r="D13" s="6" t="s">
        <v>7</v>
      </c>
      <c r="E13" s="3"/>
      <c r="F13" s="6" t="s">
        <v>84</v>
      </c>
      <c r="G13" s="6"/>
      <c r="H13" s="6" t="s">
        <v>7</v>
      </c>
      <c r="I13" s="3"/>
      <c r="J13" s="6" t="s">
        <v>84</v>
      </c>
    </row>
    <row r="14" spans="3:10" x14ac:dyDescent="0.2">
      <c r="D14" s="6" t="s">
        <v>2</v>
      </c>
      <c r="E14" s="3"/>
      <c r="F14" s="6" t="s">
        <v>85</v>
      </c>
      <c r="G14" s="6"/>
      <c r="H14" s="6" t="s">
        <v>8</v>
      </c>
      <c r="I14" s="3"/>
      <c r="J14" s="6" t="s">
        <v>85</v>
      </c>
    </row>
    <row r="15" spans="3:10" x14ac:dyDescent="0.2">
      <c r="D15" s="6" t="s">
        <v>86</v>
      </c>
      <c r="E15" s="3"/>
      <c r="F15" s="6" t="s">
        <v>86</v>
      </c>
      <c r="G15" s="6"/>
      <c r="H15" s="6" t="s">
        <v>148</v>
      </c>
      <c r="I15" s="3"/>
      <c r="J15" s="6" t="s">
        <v>148</v>
      </c>
    </row>
    <row r="16" spans="3:10" x14ac:dyDescent="0.2">
      <c r="D16" s="6" t="s">
        <v>141</v>
      </c>
      <c r="E16" s="3"/>
      <c r="F16" s="6" t="s">
        <v>142</v>
      </c>
      <c r="G16" s="6"/>
      <c r="H16" s="6" t="s">
        <v>141</v>
      </c>
      <c r="I16" s="3"/>
      <c r="J16" s="6" t="s">
        <v>142</v>
      </c>
    </row>
    <row r="17" spans="3:10" x14ac:dyDescent="0.2">
      <c r="D17" s="3"/>
      <c r="E17" s="3"/>
      <c r="F17" s="3"/>
      <c r="G17" s="3"/>
      <c r="H17" s="3"/>
      <c r="I17" s="3"/>
      <c r="J17" s="3"/>
    </row>
    <row r="18" spans="3:10" x14ac:dyDescent="0.2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x14ac:dyDescent="0.2">
      <c r="C20" s="1" t="s">
        <v>1</v>
      </c>
      <c r="D20" s="15">
        <v>17412</v>
      </c>
      <c r="E20" s="15"/>
      <c r="F20" s="15">
        <v>19630</v>
      </c>
      <c r="G20" s="15"/>
      <c r="H20" s="15">
        <v>76390</v>
      </c>
      <c r="I20" s="15"/>
      <c r="J20" s="15">
        <v>80898</v>
      </c>
    </row>
    <row r="21" spans="3:10" x14ac:dyDescent="0.2">
      <c r="C21" s="1" t="s">
        <v>9</v>
      </c>
      <c r="D21" s="15">
        <v>-19096</v>
      </c>
      <c r="E21" s="15"/>
      <c r="F21" s="15">
        <v>-20957</v>
      </c>
      <c r="G21" s="15"/>
      <c r="H21" s="15">
        <v>-82410</v>
      </c>
      <c r="I21" s="15"/>
      <c r="J21" s="15">
        <v>-81893</v>
      </c>
    </row>
    <row r="22" spans="3:10" x14ac:dyDescent="0.2">
      <c r="C22" s="1" t="s">
        <v>10</v>
      </c>
      <c r="D22" s="16">
        <v>210</v>
      </c>
      <c r="E22" s="15"/>
      <c r="F22" s="16">
        <v>55</v>
      </c>
      <c r="G22" s="15"/>
      <c r="H22" s="16">
        <v>378</v>
      </c>
      <c r="I22" s="15"/>
      <c r="J22" s="16">
        <v>259</v>
      </c>
    </row>
    <row r="23" spans="3:10" x14ac:dyDescent="0.2">
      <c r="C23" s="1" t="s">
        <v>99</v>
      </c>
      <c r="D23" s="15">
        <f>SUM(D20:D22)</f>
        <v>-1474</v>
      </c>
      <c r="E23" s="15"/>
      <c r="F23" s="15">
        <f>SUM(F20:F22)</f>
        <v>-1272</v>
      </c>
      <c r="G23" s="15"/>
      <c r="H23" s="15">
        <f>SUM(H20:H22)</f>
        <v>-5642</v>
      </c>
      <c r="I23" s="15"/>
      <c r="J23" s="15">
        <f>SUM(J20:J22)</f>
        <v>-736</v>
      </c>
    </row>
    <row r="24" spans="3:10" x14ac:dyDescent="0.2">
      <c r="C24" s="1" t="s">
        <v>5</v>
      </c>
      <c r="D24" s="16">
        <v>-537</v>
      </c>
      <c r="E24" s="15"/>
      <c r="F24" s="16">
        <v>-564</v>
      </c>
      <c r="G24" s="15"/>
      <c r="H24" s="16">
        <v>-2108</v>
      </c>
      <c r="I24" s="15"/>
      <c r="J24" s="16">
        <v>-1800</v>
      </c>
    </row>
    <row r="25" spans="3:10" x14ac:dyDescent="0.2">
      <c r="C25" s="1" t="s">
        <v>76</v>
      </c>
      <c r="D25" s="15">
        <f>SUM(D23:D24)</f>
        <v>-2011</v>
      </c>
      <c r="E25" s="15"/>
      <c r="F25" s="15">
        <f>SUM(F23:F24)</f>
        <v>-1836</v>
      </c>
      <c r="G25" s="15"/>
      <c r="H25" s="15">
        <f>SUM(H23:H24)</f>
        <v>-7750</v>
      </c>
      <c r="I25" s="15"/>
      <c r="J25" s="15">
        <f>SUM(J23:J24)</f>
        <v>-2536</v>
      </c>
    </row>
    <row r="26" spans="3:10" x14ac:dyDescent="0.2">
      <c r="C26" s="1" t="s">
        <v>4</v>
      </c>
      <c r="D26" s="16">
        <v>-143</v>
      </c>
      <c r="E26" s="15"/>
      <c r="F26" s="16">
        <v>-327</v>
      </c>
      <c r="G26" s="15"/>
      <c r="H26" s="16">
        <v>-759</v>
      </c>
      <c r="I26" s="15"/>
      <c r="J26" s="16">
        <v>-727</v>
      </c>
    </row>
    <row r="27" spans="3:10" ht="13.5" thickBot="1" x14ac:dyDescent="0.25">
      <c r="C27" s="1" t="s">
        <v>97</v>
      </c>
      <c r="D27" s="17">
        <f>SUM(D25:D26)</f>
        <v>-2154</v>
      </c>
      <c r="E27" s="15"/>
      <c r="F27" s="17">
        <f>SUM(F25:F26)</f>
        <v>-2163</v>
      </c>
      <c r="G27" s="15"/>
      <c r="H27" s="17">
        <f>SUM(H25:H26)</f>
        <v>-8509</v>
      </c>
      <c r="I27" s="15"/>
      <c r="J27" s="17">
        <f>SUM(J25:J26)</f>
        <v>-3263</v>
      </c>
    </row>
    <row r="28" spans="3:10" ht="13.5" thickTop="1" x14ac:dyDescent="0.2">
      <c r="D28" s="18"/>
      <c r="E28" s="15"/>
      <c r="F28" s="18"/>
      <c r="G28" s="15"/>
      <c r="H28" s="18"/>
      <c r="I28" s="15"/>
      <c r="J28" s="18"/>
    </row>
    <row r="29" spans="3:10" x14ac:dyDescent="0.2">
      <c r="C29" s="1" t="s">
        <v>94</v>
      </c>
      <c r="D29" s="18"/>
      <c r="E29" s="15"/>
      <c r="F29" s="18"/>
      <c r="G29" s="15"/>
      <c r="H29" s="18"/>
      <c r="I29" s="15"/>
      <c r="J29" s="18"/>
    </row>
    <row r="30" spans="3:10" x14ac:dyDescent="0.2">
      <c r="C30" s="1" t="s">
        <v>95</v>
      </c>
      <c r="D30" s="18">
        <v>0</v>
      </c>
      <c r="E30" s="15"/>
      <c r="F30" s="18">
        <v>0</v>
      </c>
      <c r="G30" s="15"/>
      <c r="H30" s="18">
        <v>0</v>
      </c>
      <c r="I30" s="15"/>
      <c r="J30" s="18">
        <v>0</v>
      </c>
    </row>
    <row r="31" spans="3:10" x14ac:dyDescent="0.2">
      <c r="C31" s="1" t="s">
        <v>149</v>
      </c>
      <c r="D31" s="18"/>
      <c r="E31" s="15"/>
      <c r="F31" s="18">
        <v>-151</v>
      </c>
      <c r="G31" s="15"/>
      <c r="H31" s="18"/>
      <c r="I31" s="15"/>
      <c r="J31" s="18">
        <v>-151</v>
      </c>
    </row>
    <row r="32" spans="3:10" x14ac:dyDescent="0.2">
      <c r="C32" s="1" t="s">
        <v>150</v>
      </c>
      <c r="D32" s="18">
        <v>137</v>
      </c>
      <c r="E32" s="15"/>
      <c r="F32" s="18"/>
      <c r="G32" s="15"/>
      <c r="H32" s="18">
        <v>137</v>
      </c>
      <c r="I32" s="15"/>
      <c r="J32" s="18"/>
    </row>
    <row r="33" spans="3:10" ht="13.5" thickBot="1" x14ac:dyDescent="0.25">
      <c r="C33" s="1" t="s">
        <v>96</v>
      </c>
      <c r="D33" s="34">
        <f>+D27+D32</f>
        <v>-2017</v>
      </c>
      <c r="E33" s="15"/>
      <c r="F33" s="34">
        <f>+F27+F31</f>
        <v>-2314</v>
      </c>
      <c r="G33" s="15"/>
      <c r="H33" s="34">
        <f>+H27+H32</f>
        <v>-8372</v>
      </c>
      <c r="I33" s="15"/>
      <c r="J33" s="34">
        <f>+J27+J31</f>
        <v>-3414</v>
      </c>
    </row>
    <row r="34" spans="3:10" x14ac:dyDescent="0.2">
      <c r="D34" s="15"/>
      <c r="E34" s="15"/>
      <c r="F34" s="15"/>
      <c r="G34" s="15"/>
      <c r="H34" s="15"/>
      <c r="I34" s="15"/>
      <c r="J34" s="15"/>
    </row>
    <row r="35" spans="3:10" x14ac:dyDescent="0.2">
      <c r="C35" s="1" t="s">
        <v>100</v>
      </c>
      <c r="D35" s="15"/>
      <c r="E35" s="15"/>
      <c r="F35" s="15"/>
      <c r="G35" s="15"/>
      <c r="H35" s="15"/>
      <c r="I35" s="15"/>
      <c r="J35" s="15"/>
    </row>
    <row r="36" spans="3:10" x14ac:dyDescent="0.2">
      <c r="C36" s="1" t="s">
        <v>63</v>
      </c>
      <c r="D36" s="15">
        <f>D27</f>
        <v>-2154</v>
      </c>
      <c r="E36" s="15"/>
      <c r="F36" s="15">
        <f>+F27</f>
        <v>-2163</v>
      </c>
      <c r="G36" s="15"/>
      <c r="H36" s="15">
        <f>H27</f>
        <v>-8509</v>
      </c>
      <c r="I36" s="15"/>
      <c r="J36" s="15">
        <f>+J27</f>
        <v>-3263</v>
      </c>
    </row>
    <row r="37" spans="3:10" x14ac:dyDescent="0.2">
      <c r="C37" s="1" t="s">
        <v>90</v>
      </c>
      <c r="D37" s="15">
        <v>0</v>
      </c>
      <c r="E37" s="15"/>
      <c r="F37" s="15">
        <v>0</v>
      </c>
      <c r="G37" s="15"/>
      <c r="H37" s="15">
        <v>0</v>
      </c>
      <c r="I37" s="15"/>
      <c r="J37" s="15">
        <v>0</v>
      </c>
    </row>
    <row r="38" spans="3:10" ht="13.5" thickBot="1" x14ac:dyDescent="0.25">
      <c r="C38" s="1" t="s">
        <v>77</v>
      </c>
      <c r="D38" s="24">
        <f>SUM(D36:D37)</f>
        <v>-2154</v>
      </c>
      <c r="E38" s="15"/>
      <c r="F38" s="24">
        <f>SUM(F36:F37)</f>
        <v>-2163</v>
      </c>
      <c r="G38" s="15"/>
      <c r="H38" s="24">
        <f>SUM(H36:H37)</f>
        <v>-8509</v>
      </c>
      <c r="I38" s="15"/>
      <c r="J38" s="24">
        <f>SUM(J36:J37)</f>
        <v>-3263</v>
      </c>
    </row>
    <row r="39" spans="3:10" ht="13.5" thickTop="1" x14ac:dyDescent="0.2">
      <c r="D39" s="15"/>
      <c r="E39" s="15"/>
      <c r="F39" s="15"/>
      <c r="G39" s="15"/>
      <c r="H39" s="15"/>
      <c r="I39" s="15"/>
      <c r="J39" s="15"/>
    </row>
    <row r="40" spans="3:10" x14ac:dyDescent="0.2">
      <c r="C40" s="1" t="s">
        <v>133</v>
      </c>
      <c r="D40" s="15"/>
      <c r="E40" s="15"/>
      <c r="F40" s="15"/>
      <c r="G40" s="15"/>
      <c r="H40" s="15"/>
      <c r="I40" s="15"/>
      <c r="J40" s="15"/>
    </row>
    <row r="41" spans="3:10" x14ac:dyDescent="0.2">
      <c r="C41" s="1" t="s">
        <v>63</v>
      </c>
      <c r="D41" s="15">
        <f>+D27+D32</f>
        <v>-2017</v>
      </c>
      <c r="E41" s="15"/>
      <c r="F41" s="15">
        <f>+F27+F31</f>
        <v>-2314</v>
      </c>
      <c r="G41" s="15"/>
      <c r="H41" s="15">
        <f>+H27+H32</f>
        <v>-8372</v>
      </c>
      <c r="I41" s="15"/>
      <c r="J41" s="15">
        <f>+J27+J31</f>
        <v>-3414</v>
      </c>
    </row>
    <row r="42" spans="3:10" x14ac:dyDescent="0.2">
      <c r="C42" s="1" t="s">
        <v>90</v>
      </c>
      <c r="D42" s="16">
        <v>0</v>
      </c>
      <c r="E42" s="15"/>
      <c r="F42" s="16">
        <v>0</v>
      </c>
      <c r="G42" s="15"/>
      <c r="H42" s="16">
        <v>0</v>
      </c>
      <c r="I42" s="15"/>
      <c r="J42" s="16">
        <v>0</v>
      </c>
    </row>
    <row r="43" spans="3:10" ht="13.5" thickBot="1" x14ac:dyDescent="0.25">
      <c r="C43" s="1" t="s">
        <v>98</v>
      </c>
      <c r="D43" s="34">
        <f>SUM(D41:D42)</f>
        <v>-2017</v>
      </c>
      <c r="E43" s="15"/>
      <c r="F43" s="34">
        <f>SUM(F41:F42)</f>
        <v>-2314</v>
      </c>
      <c r="G43" s="15"/>
      <c r="H43" s="34">
        <f>SUM(H41:H42)</f>
        <v>-8372</v>
      </c>
      <c r="I43" s="15"/>
      <c r="J43" s="34">
        <f>SUM(J41:J42)</f>
        <v>-3414</v>
      </c>
    </row>
    <row r="44" spans="3:10" x14ac:dyDescent="0.2">
      <c r="D44" s="15"/>
      <c r="E44" s="15"/>
      <c r="F44" s="15"/>
      <c r="G44" s="15"/>
      <c r="H44" s="15"/>
      <c r="I44" s="15"/>
      <c r="J44" s="15"/>
    </row>
    <row r="45" spans="3:10" x14ac:dyDescent="0.2">
      <c r="C45" s="1" t="s">
        <v>11</v>
      </c>
      <c r="D45" s="15"/>
      <c r="E45" s="15"/>
      <c r="F45" s="15"/>
      <c r="G45" s="15"/>
      <c r="H45" s="15"/>
      <c r="I45" s="15"/>
      <c r="J45" s="15"/>
    </row>
    <row r="46" spans="3:10" x14ac:dyDescent="0.2">
      <c r="C46" s="5" t="s">
        <v>12</v>
      </c>
      <c r="D46" s="14">
        <f>(D41/89905177)*1000*100</f>
        <v>-2.2434748112447407</v>
      </c>
      <c r="E46" s="15"/>
      <c r="F46" s="14">
        <f>(F41/46200)*100</f>
        <v>-5.008658008658009</v>
      </c>
      <c r="G46" s="15"/>
      <c r="H46" s="14">
        <f>(H41/89905177)*1000*100</f>
        <v>-9.3120332770158498</v>
      </c>
      <c r="I46" s="15"/>
      <c r="J46" s="14">
        <f>(J41/44333)*100</f>
        <v>-7.7008097805246658</v>
      </c>
    </row>
    <row r="47" spans="3:10" x14ac:dyDescent="0.2">
      <c r="C47" s="5" t="s">
        <v>13</v>
      </c>
      <c r="D47" s="25" t="s">
        <v>44</v>
      </c>
      <c r="E47" s="15"/>
      <c r="F47" s="25" t="s">
        <v>44</v>
      </c>
      <c r="G47" s="15"/>
      <c r="H47" s="25" t="s">
        <v>44</v>
      </c>
      <c r="I47" s="15"/>
      <c r="J47" s="25" t="s">
        <v>44</v>
      </c>
    </row>
    <row r="48" spans="3:10" x14ac:dyDescent="0.2">
      <c r="D48" s="15"/>
      <c r="E48" s="15"/>
      <c r="F48" s="15"/>
      <c r="G48" s="15"/>
      <c r="H48" s="15"/>
      <c r="I48" s="15"/>
      <c r="J48" s="15"/>
    </row>
    <row r="49" spans="3:3" x14ac:dyDescent="0.2">
      <c r="C49" s="31" t="s">
        <v>25</v>
      </c>
    </row>
    <row r="50" spans="3:3" x14ac:dyDescent="0.2">
      <c r="C50" s="29" t="s">
        <v>45</v>
      </c>
    </row>
    <row r="51" spans="3:3" x14ac:dyDescent="0.2">
      <c r="C51" s="29" t="s">
        <v>130</v>
      </c>
    </row>
    <row r="52" spans="3:3" x14ac:dyDescent="0.2">
      <c r="C52" s="29"/>
    </row>
  </sheetData>
  <phoneticPr fontId="0" type="noConversion"/>
  <printOptions horizontalCentered="1"/>
  <pageMargins left="0.5" right="0.38" top="0.85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33" zoomScaleNormal="100" workbookViewId="0">
      <selection activeCell="D53" sqref="D53"/>
    </sheetView>
  </sheetViews>
  <sheetFormatPr defaultRowHeight="12.75" x14ac:dyDescent="0.2"/>
  <cols>
    <col min="1" max="1" width="5.140625" customWidth="1"/>
    <col min="2" max="2" width="5.85546875" customWidth="1"/>
    <col min="3" max="3" width="43.85546875" customWidth="1"/>
    <col min="4" max="5" width="18.7109375" customWidth="1"/>
  </cols>
  <sheetData>
    <row r="1" spans="2:6" ht="15.75" x14ac:dyDescent="0.25">
      <c r="B1" s="9" t="s">
        <v>80</v>
      </c>
      <c r="C1" s="9"/>
      <c r="D1" s="1"/>
      <c r="E1" s="29"/>
      <c r="F1" s="1"/>
    </row>
    <row r="2" spans="2:6" ht="15.75" x14ac:dyDescent="0.25">
      <c r="B2" s="29" t="s">
        <v>6</v>
      </c>
      <c r="C2" s="9"/>
      <c r="D2" s="1"/>
      <c r="E2" s="29"/>
      <c r="F2" s="1"/>
    </row>
    <row r="3" spans="2:6" ht="15.75" x14ac:dyDescent="0.25">
      <c r="B3" s="29" t="s">
        <v>82</v>
      </c>
      <c r="C3" s="9"/>
      <c r="D3" s="1"/>
      <c r="E3" s="29"/>
      <c r="F3" s="1"/>
    </row>
    <row r="4" spans="2:6" x14ac:dyDescent="0.2">
      <c r="B4" s="10"/>
      <c r="C4" s="10"/>
      <c r="D4" s="1"/>
      <c r="E4" s="1"/>
      <c r="F4" s="1"/>
    </row>
    <row r="5" spans="2:6" x14ac:dyDescent="0.2">
      <c r="B5" s="10" t="s">
        <v>136</v>
      </c>
      <c r="C5" s="10"/>
      <c r="D5" s="1"/>
      <c r="E5" s="1"/>
      <c r="F5" s="1"/>
    </row>
    <row r="6" spans="2:6" x14ac:dyDescent="0.2">
      <c r="B6" s="4" t="s">
        <v>81</v>
      </c>
      <c r="C6" s="1"/>
      <c r="D6" s="1"/>
      <c r="E6" s="1"/>
      <c r="F6" s="1"/>
    </row>
    <row r="7" spans="2:6" x14ac:dyDescent="0.2">
      <c r="B7" s="1"/>
      <c r="C7" s="1"/>
      <c r="D7" s="1"/>
      <c r="E7" s="1"/>
      <c r="F7" s="1"/>
    </row>
    <row r="8" spans="2:6" x14ac:dyDescent="0.2">
      <c r="B8" s="3" t="s">
        <v>104</v>
      </c>
      <c r="C8" s="7"/>
      <c r="D8" s="1"/>
      <c r="E8" s="1"/>
      <c r="F8" s="1"/>
    </row>
    <row r="9" spans="2:6" x14ac:dyDescent="0.2">
      <c r="B9" s="3" t="s">
        <v>137</v>
      </c>
      <c r="C9" s="7"/>
      <c r="D9" s="1"/>
      <c r="E9" s="1"/>
      <c r="F9" s="1"/>
    </row>
    <row r="10" spans="2:6" x14ac:dyDescent="0.2">
      <c r="B10" s="1"/>
      <c r="C10" s="1"/>
      <c r="D10" s="1"/>
      <c r="E10" s="1"/>
      <c r="F10" s="1"/>
    </row>
    <row r="11" spans="2:6" ht="15" customHeight="1" x14ac:dyDescent="0.2">
      <c r="B11" s="1"/>
      <c r="C11" s="1"/>
      <c r="D11" s="6" t="s">
        <v>14</v>
      </c>
      <c r="E11" s="6" t="s">
        <v>14</v>
      </c>
      <c r="F11" s="1"/>
    </row>
    <row r="12" spans="2:6" ht="15" customHeight="1" x14ac:dyDescent="0.2">
      <c r="B12" s="1"/>
      <c r="C12" s="1"/>
      <c r="D12" s="6" t="s">
        <v>87</v>
      </c>
      <c r="E12" s="6" t="s">
        <v>87</v>
      </c>
      <c r="F12" s="1"/>
    </row>
    <row r="13" spans="2:6" ht="15" customHeight="1" x14ac:dyDescent="0.2">
      <c r="B13" s="1"/>
      <c r="C13" s="1"/>
      <c r="D13" s="6" t="s">
        <v>88</v>
      </c>
      <c r="E13" s="6" t="s">
        <v>88</v>
      </c>
      <c r="F13" s="1"/>
    </row>
    <row r="14" spans="2:6" ht="15" customHeight="1" x14ac:dyDescent="0.2">
      <c r="B14" s="1"/>
      <c r="C14" s="1"/>
      <c r="D14" s="6" t="s">
        <v>138</v>
      </c>
      <c r="E14" s="6" t="s">
        <v>139</v>
      </c>
      <c r="F14" s="1"/>
    </row>
    <row r="15" spans="2:6" ht="15" customHeight="1" x14ac:dyDescent="0.2">
      <c r="B15" s="1"/>
      <c r="C15" s="1"/>
      <c r="D15" s="6" t="s">
        <v>3</v>
      </c>
      <c r="E15" s="6" t="s">
        <v>3</v>
      </c>
      <c r="F15" s="1"/>
    </row>
    <row r="16" spans="2:6" ht="15" customHeight="1" x14ac:dyDescent="0.2">
      <c r="B16" s="1"/>
      <c r="C16" s="1"/>
      <c r="D16" s="6"/>
      <c r="E16" s="6"/>
      <c r="F16" s="1"/>
    </row>
    <row r="17" spans="1:6" ht="15" customHeight="1" x14ac:dyDescent="0.2">
      <c r="B17" s="3" t="s">
        <v>64</v>
      </c>
      <c r="C17" s="1"/>
      <c r="D17" s="6"/>
      <c r="E17" s="6"/>
      <c r="F17" s="1"/>
    </row>
    <row r="18" spans="1:6" ht="15" customHeight="1" x14ac:dyDescent="0.2">
      <c r="B18" s="3" t="s">
        <v>67</v>
      </c>
      <c r="C18" s="1"/>
      <c r="D18" s="1"/>
      <c r="E18" s="1"/>
      <c r="F18" s="1"/>
    </row>
    <row r="19" spans="1:6" ht="15" customHeight="1" x14ac:dyDescent="0.2">
      <c r="C19" s="1" t="s">
        <v>15</v>
      </c>
      <c r="D19" s="19">
        <f>20148+1340</f>
        <v>21488</v>
      </c>
      <c r="E19" s="19">
        <v>22789</v>
      </c>
      <c r="F19" s="1"/>
    </row>
    <row r="20" spans="1:6" ht="15" customHeight="1" x14ac:dyDescent="0.2">
      <c r="C20" s="1" t="s">
        <v>78</v>
      </c>
      <c r="D20" s="20">
        <f>4135</f>
        <v>4135</v>
      </c>
      <c r="E20" s="20">
        <v>3975</v>
      </c>
      <c r="F20" s="1"/>
    </row>
    <row r="21" spans="1:6" ht="15" customHeight="1" x14ac:dyDescent="0.2">
      <c r="C21" s="1" t="s">
        <v>16</v>
      </c>
      <c r="D21" s="20">
        <v>28</v>
      </c>
      <c r="E21" s="20">
        <v>28</v>
      </c>
      <c r="F21" s="1"/>
    </row>
    <row r="22" spans="1:6" ht="15" customHeight="1" x14ac:dyDescent="0.2">
      <c r="B22" s="1"/>
      <c r="C22" s="1"/>
      <c r="D22" s="22">
        <f>SUM(D19:D21)</f>
        <v>25651</v>
      </c>
      <c r="E22" s="22">
        <f>SUM(E19:E21)</f>
        <v>26792</v>
      </c>
      <c r="F22" s="1"/>
    </row>
    <row r="23" spans="1:6" ht="15" customHeight="1" x14ac:dyDescent="0.2">
      <c r="B23" s="1"/>
      <c r="C23" s="1"/>
      <c r="D23" s="18"/>
      <c r="E23" s="18"/>
      <c r="F23" s="1"/>
    </row>
    <row r="24" spans="1:6" ht="15" customHeight="1" x14ac:dyDescent="0.2">
      <c r="B24" s="3" t="s">
        <v>68</v>
      </c>
      <c r="C24" s="1"/>
      <c r="D24" s="18"/>
      <c r="E24" s="18"/>
      <c r="F24" s="1"/>
    </row>
    <row r="25" spans="1:6" ht="15" customHeight="1" x14ac:dyDescent="0.2">
      <c r="B25" s="1"/>
      <c r="C25" s="1" t="s">
        <v>17</v>
      </c>
      <c r="D25" s="19">
        <v>5243</v>
      </c>
      <c r="E25" s="19">
        <v>7002</v>
      </c>
      <c r="F25" s="1"/>
    </row>
    <row r="26" spans="1:6" ht="15" customHeight="1" x14ac:dyDescent="0.2">
      <c r="B26" s="1"/>
      <c r="C26" s="1" t="s">
        <v>18</v>
      </c>
      <c r="D26" s="20">
        <f>21408</f>
        <v>21408</v>
      </c>
      <c r="E26" s="20">
        <v>23590</v>
      </c>
      <c r="F26" s="1"/>
    </row>
    <row r="27" spans="1:6" ht="15" customHeight="1" x14ac:dyDescent="0.2">
      <c r="B27" s="1"/>
      <c r="C27" s="1" t="s">
        <v>54</v>
      </c>
      <c r="D27" s="20">
        <v>402</v>
      </c>
      <c r="E27" s="20">
        <v>710</v>
      </c>
      <c r="F27" s="1"/>
    </row>
    <row r="28" spans="1:6" ht="15" customHeight="1" x14ac:dyDescent="0.2">
      <c r="B28" s="1"/>
      <c r="C28" s="1" t="s">
        <v>19</v>
      </c>
      <c r="D28" s="21">
        <f>1941+13010</f>
        <v>14951</v>
      </c>
      <c r="E28" s="21">
        <v>1240</v>
      </c>
      <c r="F28" s="1"/>
    </row>
    <row r="29" spans="1:6" ht="15" customHeight="1" x14ac:dyDescent="0.2">
      <c r="B29" s="1"/>
      <c r="C29" s="1"/>
      <c r="D29" s="22">
        <f>SUM(D25:D28)</f>
        <v>42004</v>
      </c>
      <c r="E29" s="22">
        <f>SUM(E25:E28)</f>
        <v>32542</v>
      </c>
      <c r="F29" s="1"/>
    </row>
    <row r="30" spans="1:6" ht="15" customHeight="1" thickBot="1" x14ac:dyDescent="0.25">
      <c r="A30" s="36"/>
      <c r="B30" s="37" t="s">
        <v>65</v>
      </c>
      <c r="C30" s="2"/>
      <c r="D30" s="24">
        <f>D22+D29</f>
        <v>67655</v>
      </c>
      <c r="E30" s="24">
        <f>E22+E29</f>
        <v>59334</v>
      </c>
      <c r="F30" s="2"/>
    </row>
    <row r="31" spans="1:6" ht="15" customHeight="1" thickTop="1" x14ac:dyDescent="0.2">
      <c r="A31" s="36"/>
      <c r="B31" s="2"/>
      <c r="C31" s="2"/>
      <c r="D31" s="18"/>
      <c r="E31" s="18"/>
      <c r="F31" s="2"/>
    </row>
    <row r="32" spans="1:6" ht="15" customHeight="1" x14ac:dyDescent="0.2">
      <c r="A32" s="36"/>
      <c r="B32" s="2"/>
      <c r="C32" s="2"/>
      <c r="D32" s="18"/>
      <c r="E32" s="18"/>
      <c r="F32" s="2"/>
    </row>
    <row r="33" spans="2:6" ht="15" customHeight="1" x14ac:dyDescent="0.2">
      <c r="B33" s="3" t="s">
        <v>66</v>
      </c>
      <c r="C33" s="1"/>
      <c r="D33" s="18"/>
      <c r="E33" s="18"/>
      <c r="F33" s="1"/>
    </row>
    <row r="34" spans="2:6" ht="15" customHeight="1" x14ac:dyDescent="0.2">
      <c r="C34" s="1" t="s">
        <v>22</v>
      </c>
      <c r="D34" s="19">
        <v>22476</v>
      </c>
      <c r="E34" s="19">
        <v>23100</v>
      </c>
      <c r="F34" s="1"/>
    </row>
    <row r="35" spans="2:6" ht="15" customHeight="1" x14ac:dyDescent="0.2">
      <c r="C35" s="1" t="s">
        <v>42</v>
      </c>
      <c r="D35" s="21">
        <f>2047+2891+1346-11416</f>
        <v>-5132</v>
      </c>
      <c r="E35" s="21">
        <f>611+4173-14726</f>
        <v>-9942</v>
      </c>
      <c r="F35" s="1"/>
    </row>
    <row r="36" spans="2:6" ht="15" customHeight="1" x14ac:dyDescent="0.2">
      <c r="C36" s="3" t="s">
        <v>69</v>
      </c>
      <c r="D36" s="18">
        <f>SUM(D34:D35)</f>
        <v>17344</v>
      </c>
      <c r="E36" s="18">
        <f>SUM(E34:E35)</f>
        <v>13158</v>
      </c>
      <c r="F36" s="1"/>
    </row>
    <row r="37" spans="2:6" ht="15" customHeight="1" x14ac:dyDescent="0.2">
      <c r="C37" s="1" t="s">
        <v>91</v>
      </c>
      <c r="D37" s="16">
        <v>0</v>
      </c>
      <c r="E37" s="16">
        <v>0</v>
      </c>
      <c r="F37" s="1"/>
    </row>
    <row r="38" spans="2:6" ht="15" customHeight="1" thickBot="1" x14ac:dyDescent="0.25">
      <c r="B38" s="3" t="s">
        <v>70</v>
      </c>
      <c r="C38" s="1"/>
      <c r="D38" s="17">
        <f>SUM(D36:D37)</f>
        <v>17344</v>
      </c>
      <c r="E38" s="17">
        <f>SUM(E36:E37)</f>
        <v>13158</v>
      </c>
      <c r="F38" s="1"/>
    </row>
    <row r="39" spans="2:6" ht="15" customHeight="1" thickTop="1" x14ac:dyDescent="0.2">
      <c r="B39" s="1"/>
      <c r="C39" s="1"/>
      <c r="D39" s="15"/>
      <c r="E39" s="15"/>
      <c r="F39" s="1"/>
    </row>
    <row r="40" spans="2:6" ht="15" customHeight="1" x14ac:dyDescent="0.2">
      <c r="B40" s="3" t="s">
        <v>24</v>
      </c>
      <c r="C40" s="1"/>
      <c r="D40" s="15"/>
      <c r="E40" s="15"/>
      <c r="F40" s="1"/>
    </row>
    <row r="41" spans="2:6" ht="15" customHeight="1" x14ac:dyDescent="0.2">
      <c r="C41" s="1" t="s">
        <v>43</v>
      </c>
      <c r="D41" s="19">
        <v>4504</v>
      </c>
      <c r="E41" s="19">
        <v>11845</v>
      </c>
      <c r="F41" s="1"/>
    </row>
    <row r="42" spans="2:6" ht="15" customHeight="1" x14ac:dyDescent="0.2">
      <c r="C42" s="1" t="s">
        <v>23</v>
      </c>
      <c r="D42" s="21">
        <v>2045</v>
      </c>
      <c r="E42" s="21">
        <v>1966</v>
      </c>
      <c r="F42" s="1"/>
    </row>
    <row r="43" spans="2:6" ht="15" customHeight="1" x14ac:dyDescent="0.2">
      <c r="B43" s="1"/>
      <c r="C43" s="1"/>
      <c r="D43" s="15">
        <f>SUM(D41:D42)</f>
        <v>6549</v>
      </c>
      <c r="E43" s="15">
        <f>SUM(E41:E42)</f>
        <v>13811</v>
      </c>
      <c r="F43" s="1"/>
    </row>
    <row r="44" spans="2:6" ht="15" customHeight="1" x14ac:dyDescent="0.2">
      <c r="B44" s="3" t="s">
        <v>72</v>
      </c>
      <c r="C44" s="1"/>
      <c r="D44" s="15"/>
      <c r="E44" s="15"/>
      <c r="F44" s="1"/>
    </row>
    <row r="45" spans="2:6" ht="15" customHeight="1" x14ac:dyDescent="0.2">
      <c r="B45" s="1"/>
      <c r="C45" s="1" t="s">
        <v>20</v>
      </c>
      <c r="D45" s="19">
        <f>24809+39</f>
        <v>24848</v>
      </c>
      <c r="E45" s="19">
        <v>14334</v>
      </c>
      <c r="F45" s="1"/>
    </row>
    <row r="46" spans="2:6" ht="15" customHeight="1" x14ac:dyDescent="0.2">
      <c r="B46" s="1"/>
      <c r="C46" s="1" t="s">
        <v>21</v>
      </c>
      <c r="D46" s="20">
        <v>13121</v>
      </c>
      <c r="E46" s="20">
        <v>13846</v>
      </c>
      <c r="F46" s="1"/>
    </row>
    <row r="47" spans="2:6" ht="15" customHeight="1" x14ac:dyDescent="0.2">
      <c r="B47" s="1"/>
      <c r="C47" s="1" t="s">
        <v>55</v>
      </c>
      <c r="D47" s="20">
        <f>3527+1672</f>
        <v>5199</v>
      </c>
      <c r="E47" s="20">
        <v>3275</v>
      </c>
      <c r="F47" s="1"/>
    </row>
    <row r="48" spans="2:6" ht="15" customHeight="1" x14ac:dyDescent="0.2">
      <c r="B48" s="1"/>
      <c r="C48" s="1" t="s">
        <v>4</v>
      </c>
      <c r="D48" s="21">
        <v>594</v>
      </c>
      <c r="E48" s="21">
        <v>910</v>
      </c>
      <c r="F48" s="1"/>
    </row>
    <row r="49" spans="2:6" ht="15" customHeight="1" x14ac:dyDescent="0.2">
      <c r="B49" s="1" t="s">
        <v>71</v>
      </c>
      <c r="C49" s="1"/>
      <c r="D49" s="38">
        <f>SUM(D45:D48)</f>
        <v>43762</v>
      </c>
      <c r="E49" s="38">
        <f>SUM(E45:E48)</f>
        <v>32365</v>
      </c>
      <c r="F49" s="1"/>
    </row>
    <row r="50" spans="2:6" ht="15" customHeight="1" x14ac:dyDescent="0.2">
      <c r="B50" s="3" t="s">
        <v>73</v>
      </c>
      <c r="C50" s="1"/>
      <c r="D50" s="23">
        <f>D43+D49</f>
        <v>50311</v>
      </c>
      <c r="E50" s="23">
        <f>E43+E49</f>
        <v>46176</v>
      </c>
      <c r="F50" s="1"/>
    </row>
    <row r="51" spans="2:6" ht="15" customHeight="1" thickBot="1" x14ac:dyDescent="0.25">
      <c r="B51" s="3" t="s">
        <v>74</v>
      </c>
      <c r="C51" s="1"/>
      <c r="D51" s="17">
        <f>D38+D50</f>
        <v>67655</v>
      </c>
      <c r="E51" s="17">
        <f>E38+E50</f>
        <v>59334</v>
      </c>
      <c r="F51" s="1"/>
    </row>
    <row r="52" spans="2:6" ht="15" customHeight="1" thickTop="1" x14ac:dyDescent="0.2">
      <c r="B52" s="1"/>
      <c r="C52" s="1"/>
      <c r="D52" s="15">
        <f>D30-D51</f>
        <v>0</v>
      </c>
      <c r="E52" s="15">
        <f>E30-E51</f>
        <v>0</v>
      </c>
      <c r="F52" s="1"/>
    </row>
    <row r="53" spans="2:6" ht="15" customHeight="1" x14ac:dyDescent="0.2">
      <c r="B53" s="3" t="s">
        <v>61</v>
      </c>
      <c r="C53" s="1"/>
      <c r="D53" s="28">
        <f>(D36)/89905177*1000*100</f>
        <v>19.291436354104505</v>
      </c>
      <c r="E53" s="28">
        <f>(E36)/46200000*1000*100</f>
        <v>28.480519480519483</v>
      </c>
      <c r="F53" s="1"/>
    </row>
    <row r="54" spans="2:6" ht="15" customHeight="1" x14ac:dyDescent="0.2">
      <c r="B54" s="31" t="s">
        <v>25</v>
      </c>
      <c r="C54" s="1"/>
      <c r="D54" s="15"/>
      <c r="E54" s="15"/>
      <c r="F54" s="1"/>
    </row>
    <row r="55" spans="2:6" ht="15" customHeight="1" x14ac:dyDescent="0.2">
      <c r="B55" s="29" t="s">
        <v>26</v>
      </c>
      <c r="C55" s="1"/>
      <c r="D55" s="15"/>
      <c r="E55" s="15"/>
      <c r="F55" s="1"/>
    </row>
    <row r="56" spans="2:6" ht="15" customHeight="1" x14ac:dyDescent="0.2">
      <c r="B56" s="29" t="s">
        <v>49</v>
      </c>
      <c r="C56" s="1"/>
      <c r="D56" s="15"/>
      <c r="E56" s="15"/>
      <c r="F56" s="1"/>
    </row>
    <row r="57" spans="2:6" ht="15" customHeight="1" x14ac:dyDescent="0.2">
      <c r="B57" s="40" t="s">
        <v>131</v>
      </c>
      <c r="C57" s="1"/>
      <c r="D57" s="15"/>
      <c r="E57" s="15"/>
      <c r="F57" s="1"/>
    </row>
    <row r="58" spans="2:6" ht="15" customHeight="1" x14ac:dyDescent="0.2">
      <c r="B58" s="1"/>
      <c r="C58" s="1"/>
      <c r="D58" s="15"/>
      <c r="E58" s="15"/>
      <c r="F58" s="1"/>
    </row>
    <row r="59" spans="2:6" ht="15" customHeight="1" x14ac:dyDescent="0.2">
      <c r="B59" s="1"/>
      <c r="C59" s="1"/>
      <c r="D59" s="15"/>
      <c r="E59" s="15"/>
      <c r="F59" s="1"/>
    </row>
    <row r="60" spans="2:6" ht="15" customHeight="1" x14ac:dyDescent="0.2">
      <c r="B60" s="1"/>
      <c r="C60" s="1"/>
      <c r="D60" s="15"/>
      <c r="E60" s="15"/>
      <c r="F60" s="1"/>
    </row>
    <row r="61" spans="2:6" ht="15" customHeight="1" x14ac:dyDescent="0.2">
      <c r="B61" s="1"/>
      <c r="C61" s="1"/>
      <c r="D61" s="15"/>
      <c r="E61" s="15"/>
      <c r="F61" s="1"/>
    </row>
    <row r="62" spans="2:6" ht="15" customHeight="1" x14ac:dyDescent="0.2">
      <c r="B62" s="1"/>
      <c r="C62" s="1"/>
      <c r="D62" s="15"/>
      <c r="E62" s="15"/>
      <c r="F62" s="1"/>
    </row>
    <row r="63" spans="2:6" ht="15" customHeight="1" x14ac:dyDescent="0.2">
      <c r="B63" s="1"/>
      <c r="C63" s="1"/>
      <c r="D63" s="1"/>
      <c r="E63" s="1"/>
      <c r="F63" s="1"/>
    </row>
    <row r="64" spans="2:6" ht="15" customHeight="1" x14ac:dyDescent="0.2">
      <c r="B64" s="1"/>
      <c r="C64" s="1"/>
      <c r="D64" s="1"/>
      <c r="E64" s="1"/>
      <c r="F64" s="1"/>
    </row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</sheetData>
  <pageMargins left="0.11811023622047245" right="0.11811023622047245" top="0.35433070866141736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1"/>
  <sheetViews>
    <sheetView topLeftCell="A140" zoomScaleNormal="100" zoomScaleSheetLayoutView="370" workbookViewId="0">
      <selection activeCell="O71" sqref="O71"/>
    </sheetView>
  </sheetViews>
  <sheetFormatPr defaultRowHeight="12.75" x14ac:dyDescent="0.2"/>
  <cols>
    <col min="1" max="1" width="1.42578125" customWidth="1"/>
    <col min="2" max="2" width="30.28515625" customWidth="1"/>
    <col min="3" max="3" width="10.7109375" customWidth="1"/>
    <col min="4" max="4" width="0.85546875" customWidth="1"/>
    <col min="5" max="5" width="10.7109375" customWidth="1"/>
    <col min="6" max="6" width="0.85546875" customWidth="1"/>
    <col min="7" max="7" width="12" customWidth="1"/>
    <col min="8" max="8" width="0.85546875" customWidth="1"/>
    <col min="9" max="9" width="9.7109375" customWidth="1"/>
    <col min="10" max="10" width="1" customWidth="1"/>
    <col min="11" max="11" width="10.7109375" customWidth="1"/>
    <col min="12" max="12" width="1" customWidth="1"/>
    <col min="13" max="13" width="10.7109375" hidden="1" customWidth="1"/>
    <col min="14" max="14" width="1" hidden="1" customWidth="1"/>
    <col min="15" max="15" width="11.7109375" customWidth="1"/>
  </cols>
  <sheetData>
    <row r="1" spans="2:18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8" ht="15.75" x14ac:dyDescent="0.25">
      <c r="B2" s="27" t="s">
        <v>80</v>
      </c>
      <c r="C2" s="27"/>
      <c r="D2" s="11"/>
      <c r="E2" s="1"/>
      <c r="F2" s="1"/>
      <c r="G2" s="29"/>
      <c r="H2" s="29"/>
      <c r="I2" s="29"/>
      <c r="J2" s="29"/>
      <c r="K2" s="29"/>
      <c r="L2" s="29"/>
      <c r="M2" s="1"/>
      <c r="N2" s="1"/>
      <c r="O2" s="1"/>
      <c r="P2" s="1"/>
      <c r="Q2" s="1"/>
    </row>
    <row r="3" spans="2:18" ht="15.75" x14ac:dyDescent="0.25">
      <c r="B3" s="29" t="s">
        <v>6</v>
      </c>
      <c r="C3" s="27"/>
      <c r="D3" s="11"/>
      <c r="E3" s="1"/>
      <c r="F3" s="1"/>
      <c r="G3" s="29"/>
      <c r="H3" s="29"/>
      <c r="I3" s="29"/>
      <c r="J3" s="29"/>
      <c r="K3" s="29"/>
      <c r="L3" s="29"/>
      <c r="M3" s="1"/>
      <c r="N3" s="1"/>
      <c r="O3" s="1"/>
      <c r="P3" s="1"/>
      <c r="Q3" s="1"/>
    </row>
    <row r="4" spans="2:18" ht="15.75" x14ac:dyDescent="0.25">
      <c r="B4" s="29" t="s">
        <v>82</v>
      </c>
      <c r="C4" s="27"/>
      <c r="D4" s="11"/>
      <c r="E4" s="46"/>
      <c r="F4" s="1"/>
      <c r="G4" s="29"/>
      <c r="H4" s="29"/>
      <c r="I4" s="29"/>
      <c r="J4" s="29"/>
      <c r="K4" s="29"/>
      <c r="L4" s="29"/>
      <c r="M4" s="1"/>
      <c r="N4" s="1"/>
      <c r="O4" s="1"/>
      <c r="P4" s="1"/>
      <c r="Q4" s="1"/>
    </row>
    <row r="5" spans="2:18" x14ac:dyDescent="0.2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8" x14ac:dyDescent="0.2">
      <c r="B6" s="10" t="s">
        <v>146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8" x14ac:dyDescent="0.2">
      <c r="B7" s="4" t="s">
        <v>81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8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8" x14ac:dyDescent="0.2">
      <c r="B9" s="3" t="s">
        <v>39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8" x14ac:dyDescent="0.2">
      <c r="B10" s="3" t="s">
        <v>147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2">
      <c r="B12" s="1"/>
      <c r="C12" s="1"/>
      <c r="D12" s="1"/>
      <c r="E12" s="6"/>
      <c r="F12" s="6" t="s">
        <v>110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8" x14ac:dyDescent="0.2">
      <c r="B13" s="1"/>
      <c r="C13" s="1" t="s">
        <v>115</v>
      </c>
      <c r="D13" s="1"/>
      <c r="E13" s="6" t="s">
        <v>116</v>
      </c>
      <c r="F13" s="1"/>
      <c r="G13" s="6"/>
      <c r="H13" s="5" t="s">
        <v>117</v>
      </c>
      <c r="I13" s="5" t="s">
        <v>118</v>
      </c>
      <c r="J13" s="1"/>
      <c r="K13" s="6" t="s">
        <v>53</v>
      </c>
      <c r="L13" s="1"/>
      <c r="M13" s="1"/>
      <c r="N13" s="1"/>
      <c r="O13" s="1"/>
      <c r="P13" s="1"/>
      <c r="Q13" s="1"/>
    </row>
    <row r="14" spans="2:18" ht="9.9499999999999993" customHeight="1" x14ac:dyDescent="0.2">
      <c r="B14" s="1"/>
      <c r="C14" s="6"/>
      <c r="D14" s="6"/>
      <c r="E14" s="6"/>
      <c r="F14" s="6"/>
      <c r="G14" s="6"/>
      <c r="H14" s="6"/>
      <c r="I14" s="6" t="s">
        <v>105</v>
      </c>
      <c r="J14" s="6"/>
      <c r="K14" s="6"/>
      <c r="L14" s="6"/>
      <c r="M14" s="6"/>
      <c r="N14" s="1"/>
      <c r="O14" s="1"/>
      <c r="P14" s="1"/>
      <c r="Q14" s="1"/>
    </row>
    <row r="15" spans="2:18" ht="9.9499999999999993" customHeight="1" x14ac:dyDescent="0.2">
      <c r="B15" s="1"/>
      <c r="C15" s="6" t="s">
        <v>40</v>
      </c>
      <c r="D15" s="6"/>
      <c r="E15" s="6" t="s">
        <v>40</v>
      </c>
      <c r="F15" s="6"/>
      <c r="G15" s="6" t="s">
        <v>119</v>
      </c>
      <c r="H15" s="6"/>
      <c r="I15" s="6" t="s">
        <v>106</v>
      </c>
      <c r="J15" s="6"/>
      <c r="K15" s="6" t="s">
        <v>120</v>
      </c>
      <c r="L15" s="6"/>
      <c r="M15" s="6" t="s">
        <v>0</v>
      </c>
      <c r="N15" s="1"/>
      <c r="O15" s="6" t="s">
        <v>0</v>
      </c>
      <c r="P15" s="1"/>
      <c r="Q15" s="1"/>
    </row>
    <row r="16" spans="2:18" ht="9.9499999999999993" customHeight="1" x14ac:dyDescent="0.2">
      <c r="B16" s="1"/>
      <c r="C16" s="6" t="s">
        <v>41</v>
      </c>
      <c r="D16" s="6"/>
      <c r="E16" s="6" t="s">
        <v>112</v>
      </c>
      <c r="F16" s="6"/>
      <c r="G16" s="6" t="s">
        <v>62</v>
      </c>
      <c r="H16" s="6"/>
      <c r="I16" s="6" t="s">
        <v>62</v>
      </c>
      <c r="J16" s="6"/>
      <c r="K16" s="6" t="s">
        <v>121</v>
      </c>
      <c r="L16" s="6"/>
      <c r="M16" s="6" t="s">
        <v>75</v>
      </c>
      <c r="N16" s="1"/>
      <c r="O16" s="6" t="s">
        <v>75</v>
      </c>
      <c r="P16" s="1"/>
      <c r="Q16" s="1"/>
    </row>
    <row r="17" spans="2:17" ht="9.9499999999999993" customHeight="1" x14ac:dyDescent="0.2"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  <c r="O17" s="6"/>
      <c r="P17" s="1"/>
      <c r="Q17" s="1"/>
    </row>
    <row r="18" spans="2:17" ht="9.9499999999999993" customHeight="1" x14ac:dyDescent="0.2">
      <c r="B18" s="1"/>
      <c r="C18" s="6" t="s">
        <v>3</v>
      </c>
      <c r="D18" s="6"/>
      <c r="E18" s="6" t="s">
        <v>3</v>
      </c>
      <c r="F18" s="6"/>
      <c r="G18" s="6" t="s">
        <v>3</v>
      </c>
      <c r="H18" s="6"/>
      <c r="I18" s="6" t="s">
        <v>3</v>
      </c>
      <c r="J18" s="6"/>
      <c r="K18" s="6" t="s">
        <v>3</v>
      </c>
      <c r="L18" s="6"/>
      <c r="M18" s="6" t="s">
        <v>3</v>
      </c>
      <c r="N18" s="1"/>
      <c r="O18" s="6" t="s">
        <v>3</v>
      </c>
      <c r="P18" s="1"/>
      <c r="Q18" s="1"/>
    </row>
    <row r="19" spans="2:17" ht="9.9499999999999993" customHeight="1" x14ac:dyDescent="0.2">
      <c r="B19" s="3" t="s">
        <v>143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9.9499999999999993" customHeight="1" x14ac:dyDescent="0.2">
      <c r="B20" s="7" t="s">
        <v>144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9.9499999999999993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4.1" customHeight="1" x14ac:dyDescent="0.2">
      <c r="B22" s="1" t="s">
        <v>113</v>
      </c>
      <c r="C22" s="15">
        <f>+C56</f>
        <v>23100</v>
      </c>
      <c r="D22" s="15"/>
      <c r="E22" s="15">
        <f>+E56</f>
        <v>611</v>
      </c>
      <c r="F22" s="15"/>
      <c r="G22" s="15">
        <v>4160</v>
      </c>
      <c r="H22" s="15"/>
      <c r="I22" s="15">
        <f>+I56</f>
        <v>13</v>
      </c>
      <c r="J22" s="15"/>
      <c r="K22" s="15">
        <v>-14726</v>
      </c>
      <c r="L22" s="15"/>
      <c r="M22" s="15">
        <f>SUM(C22:L22)</f>
        <v>13158</v>
      </c>
      <c r="N22" s="1"/>
      <c r="O22" s="15">
        <f>SUM(C22:L22)</f>
        <v>13158</v>
      </c>
      <c r="P22" s="1"/>
      <c r="Q22" s="1"/>
    </row>
    <row r="23" spans="2:17" ht="14.1" customHeight="1" x14ac:dyDescent="0.2"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"/>
      <c r="O23" s="15"/>
      <c r="P23" s="1"/>
      <c r="Q23" s="1"/>
    </row>
    <row r="24" spans="2:17" ht="14.1" customHeight="1" x14ac:dyDescent="0.2">
      <c r="B24" s="1" t="s">
        <v>93</v>
      </c>
      <c r="N24" s="1"/>
      <c r="P24" s="1"/>
      <c r="Q24" s="1"/>
    </row>
    <row r="25" spans="2:17" ht="14.1" customHeight="1" x14ac:dyDescent="0.2">
      <c r="B25" s="1" t="s">
        <v>92</v>
      </c>
      <c r="C25" s="15">
        <v>0</v>
      </c>
      <c r="D25" s="15"/>
      <c r="E25" s="15">
        <v>0</v>
      </c>
      <c r="F25" s="15"/>
      <c r="G25" s="15">
        <v>0</v>
      </c>
      <c r="H25" s="15"/>
      <c r="I25" s="15">
        <v>0</v>
      </c>
      <c r="J25" s="15"/>
      <c r="K25" s="15">
        <f>+IncomeStat!H36</f>
        <v>-8509</v>
      </c>
      <c r="L25" s="15"/>
      <c r="M25" s="15">
        <f>SUM(C25:L25)</f>
        <v>-8509</v>
      </c>
      <c r="N25" s="1"/>
      <c r="O25" s="15">
        <f>SUM(C25:L25)</f>
        <v>-8509</v>
      </c>
      <c r="P25" s="1"/>
      <c r="Q25" s="1"/>
    </row>
    <row r="26" spans="2:17" ht="14.1" customHeight="1" x14ac:dyDescent="0.2">
      <c r="B26" s="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"/>
      <c r="O26" s="15"/>
      <c r="P26" s="1"/>
      <c r="Q26" s="1"/>
    </row>
    <row r="27" spans="2:17" ht="14.1" customHeight="1" x14ac:dyDescent="0.2">
      <c r="B27" s="1" t="s">
        <v>114</v>
      </c>
      <c r="C27" s="15">
        <v>-11550</v>
      </c>
      <c r="D27" s="15"/>
      <c r="E27" s="15">
        <v>0</v>
      </c>
      <c r="F27" s="15"/>
      <c r="G27" s="15">
        <v>0</v>
      </c>
      <c r="H27" s="15"/>
      <c r="I27" s="15">
        <v>0</v>
      </c>
      <c r="J27" s="15"/>
      <c r="K27" s="15">
        <v>11550</v>
      </c>
      <c r="L27" s="15"/>
      <c r="M27" s="15">
        <f>SUM(C27:L27)</f>
        <v>0</v>
      </c>
      <c r="N27" s="1"/>
      <c r="O27" s="15">
        <f>SUM(C27:L27)</f>
        <v>0</v>
      </c>
      <c r="P27" s="1"/>
      <c r="Q27" s="1"/>
    </row>
    <row r="28" spans="2:17" ht="14.1" customHeight="1" x14ac:dyDescent="0.2">
      <c r="B28" s="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"/>
      <c r="O28" s="15"/>
      <c r="P28" s="1"/>
      <c r="Q28" s="1"/>
    </row>
    <row r="29" spans="2:17" ht="14.1" customHeight="1" x14ac:dyDescent="0.2">
      <c r="B29" s="1" t="s">
        <v>126</v>
      </c>
      <c r="C29" s="15">
        <v>10926</v>
      </c>
      <c r="D29" s="15"/>
      <c r="E29" s="15">
        <v>2185</v>
      </c>
      <c r="F29" s="15"/>
      <c r="G29" s="15"/>
      <c r="H29" s="15"/>
      <c r="I29" s="15"/>
      <c r="J29" s="15"/>
      <c r="K29" s="15"/>
      <c r="L29" s="15"/>
      <c r="M29" s="15"/>
      <c r="N29" s="1"/>
      <c r="O29" s="15">
        <f>SUM(C29:L29)</f>
        <v>13111</v>
      </c>
      <c r="P29" s="1"/>
      <c r="Q29" s="1"/>
    </row>
    <row r="30" spans="2:17" ht="14.1" customHeight="1" x14ac:dyDescent="0.2">
      <c r="B30" s="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"/>
      <c r="O30" s="15"/>
      <c r="P30" s="1"/>
      <c r="Q30" s="1"/>
    </row>
    <row r="31" spans="2:17" ht="14.1" customHeight="1" x14ac:dyDescent="0.2">
      <c r="B31" s="1" t="s">
        <v>129</v>
      </c>
      <c r="C31" s="15"/>
      <c r="D31" s="15"/>
      <c r="E31" s="15">
        <v>-749</v>
      </c>
      <c r="F31" s="15"/>
      <c r="G31" s="15"/>
      <c r="H31" s="15"/>
      <c r="I31" s="15"/>
      <c r="J31" s="15"/>
      <c r="K31" s="15"/>
      <c r="L31" s="15"/>
      <c r="M31" s="15"/>
      <c r="N31" s="1"/>
      <c r="O31" s="15">
        <f>SUM(C31:L31)</f>
        <v>-749</v>
      </c>
      <c r="P31" s="1"/>
      <c r="Q31" s="1"/>
    </row>
    <row r="32" spans="2:17" ht="14.1" customHeight="1" x14ac:dyDescent="0.2"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"/>
      <c r="O32" s="15"/>
      <c r="P32" s="1"/>
      <c r="Q32" s="1"/>
    </row>
    <row r="33" spans="2:20" ht="14.1" customHeight="1" x14ac:dyDescent="0.2">
      <c r="B33" s="1" t="s">
        <v>127</v>
      </c>
      <c r="C33" s="15">
        <v>0</v>
      </c>
      <c r="D33" s="15"/>
      <c r="E33" s="15">
        <v>0</v>
      </c>
      <c r="F33" s="15"/>
      <c r="G33" s="15">
        <f>137+302-106</f>
        <v>333</v>
      </c>
      <c r="H33" s="15"/>
      <c r="I33" s="15">
        <v>0</v>
      </c>
      <c r="J33" s="15"/>
      <c r="K33" s="15"/>
      <c r="L33" s="15"/>
      <c r="M33" s="15">
        <f>SUM(C33:L33)</f>
        <v>333</v>
      </c>
      <c r="N33" s="1"/>
      <c r="O33" s="15">
        <f>SUM(C33:L33)</f>
        <v>333</v>
      </c>
      <c r="P33" s="1"/>
      <c r="Q33" s="1"/>
    </row>
    <row r="34" spans="2:20" ht="14.1" customHeight="1" x14ac:dyDescent="0.2"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"/>
      <c r="O34" s="15"/>
      <c r="P34" s="1"/>
      <c r="Q34" s="1"/>
    </row>
    <row r="35" spans="2:20" ht="14.1" customHeight="1" x14ac:dyDescent="0.2">
      <c r="B35" s="1" t="s">
        <v>128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"/>
      <c r="O35" s="15">
        <f>SUM(C35:L35)</f>
        <v>0</v>
      </c>
      <c r="P35" s="1"/>
      <c r="Q35" s="1"/>
    </row>
    <row r="36" spans="2:20" ht="14.1" customHeight="1" x14ac:dyDescent="0.2"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"/>
      <c r="O36" s="15"/>
      <c r="P36" s="1"/>
      <c r="Q36" s="1"/>
    </row>
    <row r="37" spans="2:20" ht="14.1" customHeight="1" x14ac:dyDescent="0.2">
      <c r="B37" s="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"/>
      <c r="O37" s="16"/>
      <c r="P37" s="1"/>
      <c r="Q37" s="1"/>
    </row>
    <row r="38" spans="2:20" ht="14.1" customHeight="1" x14ac:dyDescent="0.2"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"/>
      <c r="O38" s="15"/>
      <c r="P38" s="1"/>
      <c r="Q38" s="1"/>
      <c r="R38" s="1"/>
    </row>
    <row r="39" spans="2:20" ht="14.1" customHeight="1" thickBot="1" x14ac:dyDescent="0.25">
      <c r="B39" s="1" t="s">
        <v>134</v>
      </c>
      <c r="C39" s="17">
        <f>SUM(C22:C37)</f>
        <v>22476</v>
      </c>
      <c r="D39" s="17"/>
      <c r="E39" s="17">
        <f>SUM(E22:E37)</f>
        <v>2047</v>
      </c>
      <c r="F39" s="17"/>
      <c r="G39" s="17">
        <f>SUM(G22:G37)</f>
        <v>4493</v>
      </c>
      <c r="H39" s="17"/>
      <c r="I39" s="17">
        <f>SUM(I22:I37)</f>
        <v>13</v>
      </c>
      <c r="J39" s="17"/>
      <c r="K39" s="17">
        <f>SUM(K22:K37)</f>
        <v>-11685</v>
      </c>
      <c r="L39" s="17"/>
      <c r="M39" s="17">
        <f>SUM(M22:M37)</f>
        <v>4982</v>
      </c>
      <c r="N39" s="1"/>
      <c r="O39" s="17">
        <f>SUM(O22:O37)</f>
        <v>17344</v>
      </c>
      <c r="P39" s="1"/>
      <c r="Q39" s="1"/>
      <c r="R39" s="43"/>
      <c r="T39" s="44"/>
    </row>
    <row r="40" spans="2:20" ht="14.1" customHeight="1" thickTop="1" x14ac:dyDescent="0.2">
      <c r="B40" s="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"/>
      <c r="O40" s="15"/>
      <c r="P40" s="1"/>
      <c r="Q40" s="1"/>
      <c r="R40" s="1"/>
    </row>
    <row r="41" spans="2:20" ht="14.1" customHeight="1" x14ac:dyDescent="0.2">
      <c r="B41" s="3" t="s">
        <v>143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"/>
      <c r="O41" s="15"/>
      <c r="P41" s="1"/>
      <c r="Q41" s="1"/>
      <c r="R41" s="1"/>
    </row>
    <row r="42" spans="2:20" ht="14.1" customHeight="1" x14ac:dyDescent="0.2">
      <c r="B42" s="7" t="s">
        <v>145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"/>
      <c r="O42" s="15"/>
      <c r="P42" s="1"/>
      <c r="Q42" s="1"/>
      <c r="R42" s="1"/>
    </row>
    <row r="43" spans="2:20" ht="14.1" customHeight="1" x14ac:dyDescent="0.2">
      <c r="B43" s="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"/>
      <c r="O43" s="15"/>
      <c r="P43" s="1"/>
      <c r="Q43" s="1"/>
    </row>
    <row r="44" spans="2:20" ht="14.1" customHeight="1" x14ac:dyDescent="0.2">
      <c r="B44" s="1" t="s">
        <v>111</v>
      </c>
      <c r="C44" s="15">
        <v>21000</v>
      </c>
      <c r="D44" s="15"/>
      <c r="E44" s="15">
        <v>0</v>
      </c>
      <c r="F44" s="15"/>
      <c r="G44" s="15">
        <v>4311</v>
      </c>
      <c r="H44" s="15"/>
      <c r="I44" s="15">
        <v>13</v>
      </c>
      <c r="J44" s="15"/>
      <c r="K44" s="15">
        <v>-11614</v>
      </c>
      <c r="L44" s="15"/>
      <c r="M44" s="15">
        <f>SUM(C44:L44)</f>
        <v>13710</v>
      </c>
      <c r="N44" s="1"/>
      <c r="O44" s="15">
        <f>SUM(C44:L44)</f>
        <v>13710</v>
      </c>
      <c r="P44" s="1"/>
      <c r="Q44" s="1"/>
    </row>
    <row r="45" spans="2:20" ht="14.1" customHeight="1" x14ac:dyDescent="0.2">
      <c r="B45" s="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"/>
      <c r="O45" s="15"/>
      <c r="P45" s="1"/>
      <c r="Q45" s="1"/>
    </row>
    <row r="46" spans="2:20" ht="14.1" customHeight="1" x14ac:dyDescent="0.2">
      <c r="B46" s="1" t="s">
        <v>93</v>
      </c>
      <c r="N46" s="1"/>
      <c r="P46" s="1"/>
      <c r="Q46" s="1"/>
    </row>
    <row r="47" spans="2:20" ht="14.1" customHeight="1" x14ac:dyDescent="0.2">
      <c r="B47" s="1" t="s">
        <v>92</v>
      </c>
      <c r="C47" s="15">
        <v>0</v>
      </c>
      <c r="D47" s="15"/>
      <c r="E47" s="15">
        <v>0</v>
      </c>
      <c r="F47" s="15"/>
      <c r="G47" s="15">
        <v>0</v>
      </c>
      <c r="H47" s="15"/>
      <c r="I47" s="15">
        <v>0</v>
      </c>
      <c r="J47" s="15"/>
      <c r="K47" s="15">
        <v>-3263</v>
      </c>
      <c r="L47" s="15"/>
      <c r="M47" s="15">
        <f>SUM(C47:L47)</f>
        <v>-3263</v>
      </c>
      <c r="N47" s="1"/>
      <c r="O47" s="15">
        <f>SUM(C47:L47)</f>
        <v>-3263</v>
      </c>
      <c r="P47" s="1"/>
      <c r="Q47" s="1"/>
    </row>
    <row r="48" spans="2:20" ht="14.1" customHeight="1" x14ac:dyDescent="0.2">
      <c r="B48" s="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"/>
      <c r="O48" s="15"/>
      <c r="P48" s="1"/>
      <c r="Q48" s="1"/>
    </row>
    <row r="49" spans="2:17" ht="14.1" customHeight="1" x14ac:dyDescent="0.2">
      <c r="B49" s="1" t="s">
        <v>122</v>
      </c>
      <c r="C49" s="15">
        <v>2100</v>
      </c>
      <c r="D49" s="15"/>
      <c r="E49" s="15">
        <v>630</v>
      </c>
      <c r="F49" s="15"/>
      <c r="G49" s="15"/>
      <c r="H49" s="15"/>
      <c r="I49" s="15"/>
      <c r="J49" s="15"/>
      <c r="K49" s="15">
        <v>0</v>
      </c>
      <c r="L49" s="15"/>
      <c r="M49" s="15">
        <f>SUM(C49:L49)</f>
        <v>2730</v>
      </c>
      <c r="N49" s="1"/>
      <c r="O49" s="15">
        <f>SUM(C49:L49)</f>
        <v>2730</v>
      </c>
      <c r="P49" s="1"/>
      <c r="Q49" s="1"/>
    </row>
    <row r="50" spans="2:17" ht="14.1" customHeight="1" x14ac:dyDescent="0.2">
      <c r="B50" s="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"/>
      <c r="O50" s="15"/>
      <c r="P50" s="1"/>
      <c r="Q50" s="1"/>
    </row>
    <row r="51" spans="2:17" ht="14.1" customHeight="1" x14ac:dyDescent="0.2">
      <c r="B51" s="1" t="s">
        <v>123</v>
      </c>
      <c r="C51" s="15">
        <v>0</v>
      </c>
      <c r="D51" s="15"/>
      <c r="E51" s="15">
        <v>-19</v>
      </c>
      <c r="F51" s="15"/>
      <c r="G51" s="15"/>
      <c r="H51" s="15"/>
      <c r="I51" s="15">
        <v>0</v>
      </c>
      <c r="J51" s="15"/>
      <c r="K51" s="15">
        <v>0</v>
      </c>
      <c r="L51" s="15"/>
      <c r="M51" s="15">
        <f>SUM(C51:L51)</f>
        <v>-19</v>
      </c>
      <c r="N51" s="1"/>
      <c r="O51" s="15">
        <f>SUM(C51:L51)</f>
        <v>-19</v>
      </c>
      <c r="P51" s="1"/>
      <c r="Q51" s="1"/>
    </row>
    <row r="52" spans="2:17" ht="14.1" customHeight="1" x14ac:dyDescent="0.2">
      <c r="B52" s="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"/>
      <c r="O52" s="15"/>
      <c r="P52" s="1"/>
      <c r="Q52" s="1"/>
    </row>
    <row r="53" spans="2:17" ht="14.1" customHeight="1" x14ac:dyDescent="0.2">
      <c r="B53" s="1" t="s">
        <v>124</v>
      </c>
      <c r="C53" s="15">
        <v>0</v>
      </c>
      <c r="D53" s="15"/>
      <c r="E53" s="15">
        <v>0</v>
      </c>
      <c r="F53" s="15">
        <v>0</v>
      </c>
      <c r="G53" s="15">
        <v>-151</v>
      </c>
      <c r="H53" s="15"/>
      <c r="I53" s="15"/>
      <c r="J53" s="15"/>
      <c r="K53" s="15">
        <v>151</v>
      </c>
      <c r="L53" s="15"/>
      <c r="M53" s="15">
        <f>SUM(C53:G53)</f>
        <v>-151</v>
      </c>
      <c r="N53" s="1"/>
      <c r="O53" s="15">
        <v>0</v>
      </c>
      <c r="P53" s="1"/>
      <c r="Q53" s="1"/>
    </row>
    <row r="54" spans="2:17" ht="14.1" customHeight="1" x14ac:dyDescent="0.2">
      <c r="B54" s="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"/>
      <c r="O54" s="16"/>
      <c r="P54" s="1"/>
      <c r="Q54" s="1"/>
    </row>
    <row r="55" spans="2:17" ht="14.1" customHeight="1" x14ac:dyDescent="0.2">
      <c r="B55" s="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"/>
      <c r="O55" s="15"/>
      <c r="P55" s="1"/>
      <c r="Q55" s="1"/>
    </row>
    <row r="56" spans="2:17" ht="14.1" customHeight="1" thickBot="1" x14ac:dyDescent="0.25">
      <c r="B56" s="1" t="s">
        <v>135</v>
      </c>
      <c r="C56" s="17">
        <f>SUM(C44:C54)</f>
        <v>23100</v>
      </c>
      <c r="D56" s="17"/>
      <c r="E56" s="17">
        <f>SUM(E44:E54)</f>
        <v>611</v>
      </c>
      <c r="F56" s="17"/>
      <c r="G56" s="17">
        <f>SUM(G44:G54)</f>
        <v>4160</v>
      </c>
      <c r="H56" s="17"/>
      <c r="I56" s="17">
        <f>SUM(I44:I54)</f>
        <v>13</v>
      </c>
      <c r="J56" s="17"/>
      <c r="K56" s="17">
        <f>SUM(K44:K54)</f>
        <v>-14726</v>
      </c>
      <c r="L56" s="17"/>
      <c r="M56" s="17">
        <f>SUM(M44:M54)</f>
        <v>13007</v>
      </c>
      <c r="N56" s="1"/>
      <c r="O56" s="17">
        <f>SUM(O44:O54)</f>
        <v>13158</v>
      </c>
      <c r="P56" s="1"/>
      <c r="Q56" s="1"/>
    </row>
    <row r="57" spans="2:17" ht="14.1" customHeight="1" thickTop="1" x14ac:dyDescent="0.2">
      <c r="B57" s="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"/>
      <c r="O57" s="15"/>
      <c r="P57" s="1"/>
      <c r="Q57" s="1"/>
    </row>
    <row r="58" spans="2:17" ht="14.1" customHeight="1" x14ac:dyDescent="0.2">
      <c r="B58" s="31" t="s">
        <v>25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"/>
      <c r="O58" s="15"/>
      <c r="P58" s="1"/>
      <c r="Q58" s="1"/>
    </row>
    <row r="59" spans="2:17" ht="14.1" customHeight="1" x14ac:dyDescent="0.2">
      <c r="B59" s="29" t="s">
        <v>56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"/>
      <c r="O59" s="15"/>
      <c r="P59" s="1"/>
      <c r="Q59" s="1"/>
    </row>
    <row r="60" spans="2:17" ht="14.1" customHeight="1" x14ac:dyDescent="0.2">
      <c r="B60" s="29" t="s">
        <v>125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"/>
      <c r="O60" s="15"/>
      <c r="P60" s="1"/>
      <c r="Q60" s="1"/>
    </row>
    <row r="61" spans="2:17" ht="14.1" customHeight="1" x14ac:dyDescent="0.2">
      <c r="B61" s="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"/>
      <c r="O61" s="15"/>
      <c r="P61" s="1"/>
      <c r="Q61" s="1"/>
    </row>
    <row r="62" spans="2:17" ht="14.1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4.1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</sheetData>
  <phoneticPr fontId="0" type="noConversion"/>
  <printOptions horizontalCentered="1"/>
  <pageMargins left="0.25" right="0.25" top="0.35" bottom="0.3" header="0.18" footer="0.17"/>
  <pageSetup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opLeftCell="A38" zoomScaleNormal="100" workbookViewId="0">
      <selection activeCell="F68" sqref="F68"/>
    </sheetView>
  </sheetViews>
  <sheetFormatPr defaultColWidth="8.85546875" defaultRowHeight="12.75" x14ac:dyDescent="0.2"/>
  <cols>
    <col min="1" max="1" width="1.85546875" style="42" customWidth="1"/>
    <col min="2" max="2" width="3" style="42" customWidth="1"/>
    <col min="3" max="3" width="42.5703125" style="42" customWidth="1"/>
    <col min="4" max="4" width="16.7109375" style="42" customWidth="1"/>
    <col min="5" max="5" width="2.7109375" style="42" customWidth="1"/>
    <col min="6" max="6" width="16.7109375" style="42" customWidth="1"/>
    <col min="7" max="16384" width="8.85546875" style="42"/>
  </cols>
  <sheetData>
    <row r="2" spans="2:6" ht="15.75" x14ac:dyDescent="0.25">
      <c r="B2" s="9" t="s">
        <v>80</v>
      </c>
      <c r="D2" s="8"/>
      <c r="E2" s="13"/>
      <c r="F2" s="12"/>
    </row>
    <row r="3" spans="2:6" ht="15.75" x14ac:dyDescent="0.25">
      <c r="B3" s="29" t="s">
        <v>6</v>
      </c>
      <c r="D3" s="8"/>
      <c r="E3" s="13"/>
      <c r="F3" s="12"/>
    </row>
    <row r="4" spans="2:6" x14ac:dyDescent="0.2">
      <c r="B4" s="29" t="s">
        <v>82</v>
      </c>
      <c r="D4" s="45"/>
      <c r="E4" s="13"/>
      <c r="F4" s="12"/>
    </row>
    <row r="5" spans="2:6" x14ac:dyDescent="0.2">
      <c r="B5" s="10"/>
      <c r="C5" s="10"/>
      <c r="D5" s="4"/>
      <c r="E5" s="1"/>
      <c r="F5" s="1"/>
    </row>
    <row r="6" spans="2:6" x14ac:dyDescent="0.2">
      <c r="B6" s="10" t="s">
        <v>136</v>
      </c>
      <c r="C6" s="10"/>
      <c r="D6" s="4"/>
      <c r="E6" s="1"/>
      <c r="F6" s="1"/>
    </row>
    <row r="7" spans="2:6" x14ac:dyDescent="0.2">
      <c r="B7" s="4" t="s">
        <v>81</v>
      </c>
      <c r="C7" s="1"/>
      <c r="D7" s="1"/>
      <c r="E7" s="1"/>
      <c r="F7" s="1"/>
    </row>
    <row r="8" spans="2:6" x14ac:dyDescent="0.2">
      <c r="B8" s="1"/>
      <c r="C8" s="1"/>
      <c r="D8" s="1"/>
      <c r="E8" s="1"/>
      <c r="F8" s="1"/>
    </row>
    <row r="9" spans="2:6" x14ac:dyDescent="0.2">
      <c r="B9" s="3" t="s">
        <v>89</v>
      </c>
      <c r="C9" s="7"/>
      <c r="D9" s="1"/>
      <c r="E9" s="1"/>
      <c r="F9" s="1"/>
    </row>
    <row r="10" spans="2:6" x14ac:dyDescent="0.2">
      <c r="B10" s="3" t="s">
        <v>140</v>
      </c>
      <c r="C10" s="1"/>
      <c r="D10" s="1"/>
      <c r="E10" s="1"/>
      <c r="F10" s="1"/>
    </row>
    <row r="11" spans="2:6" x14ac:dyDescent="0.2">
      <c r="B11" s="3"/>
      <c r="C11" s="1"/>
      <c r="D11" s="1"/>
      <c r="E11" s="1"/>
      <c r="F11" s="1"/>
    </row>
    <row r="12" spans="2:6" x14ac:dyDescent="0.2">
      <c r="B12" s="1"/>
      <c r="C12" s="1"/>
      <c r="D12" s="35">
        <v>2015</v>
      </c>
      <c r="E12" s="1"/>
      <c r="F12" s="39">
        <v>2014</v>
      </c>
    </row>
    <row r="13" spans="2:6" x14ac:dyDescent="0.2">
      <c r="B13" s="1"/>
      <c r="C13" s="1"/>
      <c r="D13" s="26" t="s">
        <v>151</v>
      </c>
      <c r="E13" s="1"/>
      <c r="F13" s="26" t="s">
        <v>151</v>
      </c>
    </row>
    <row r="14" spans="2:6" x14ac:dyDescent="0.2">
      <c r="B14" s="1"/>
      <c r="C14" s="1"/>
      <c r="D14" s="26" t="s">
        <v>138</v>
      </c>
      <c r="E14" s="1"/>
      <c r="F14" s="26" t="s">
        <v>139</v>
      </c>
    </row>
    <row r="15" spans="2:6" x14ac:dyDescent="0.2">
      <c r="B15" s="1"/>
      <c r="C15" s="1"/>
      <c r="D15" s="6" t="s">
        <v>3</v>
      </c>
      <c r="E15" s="1"/>
      <c r="F15" s="6" t="s">
        <v>3</v>
      </c>
    </row>
    <row r="16" spans="2:6" x14ac:dyDescent="0.2">
      <c r="B16" s="1"/>
      <c r="C16" s="1"/>
      <c r="D16" s="2"/>
      <c r="E16" s="1"/>
      <c r="F16" s="1"/>
    </row>
    <row r="17" spans="2:6" x14ac:dyDescent="0.2">
      <c r="B17" s="3" t="s">
        <v>27</v>
      </c>
      <c r="C17" s="1"/>
      <c r="D17" s="2"/>
      <c r="E17" s="1"/>
      <c r="F17" s="1"/>
    </row>
    <row r="18" spans="2:6" x14ac:dyDescent="0.2">
      <c r="B18" s="1" t="s">
        <v>107</v>
      </c>
      <c r="C18" s="1"/>
      <c r="D18" s="15">
        <v>-7750</v>
      </c>
      <c r="E18" s="1"/>
      <c r="F18" s="15">
        <v>-2536</v>
      </c>
    </row>
    <row r="19" spans="2:6" x14ac:dyDescent="0.2">
      <c r="B19" s="1"/>
      <c r="C19" s="1"/>
      <c r="D19" s="15"/>
      <c r="E19" s="1"/>
      <c r="F19" s="15"/>
    </row>
    <row r="20" spans="2:6" x14ac:dyDescent="0.2">
      <c r="B20" s="1" t="s">
        <v>28</v>
      </c>
      <c r="C20" s="1"/>
      <c r="D20" s="15"/>
      <c r="E20" s="1"/>
      <c r="F20" s="15"/>
    </row>
    <row r="21" spans="2:6" x14ac:dyDescent="0.2">
      <c r="B21" s="1"/>
      <c r="C21" s="1" t="s">
        <v>29</v>
      </c>
      <c r="D21" s="15">
        <v>4985</v>
      </c>
      <c r="E21" s="1"/>
      <c r="F21" s="15">
        <v>4144</v>
      </c>
    </row>
    <row r="22" spans="2:6" x14ac:dyDescent="0.2">
      <c r="B22" s="1"/>
      <c r="C22" s="1" t="s">
        <v>58</v>
      </c>
      <c r="D22" s="16">
        <v>209</v>
      </c>
      <c r="E22" s="1"/>
      <c r="F22" s="16">
        <v>-4</v>
      </c>
    </row>
    <row r="23" spans="2:6" x14ac:dyDescent="0.2">
      <c r="B23" s="1"/>
      <c r="C23" s="1"/>
      <c r="D23" s="15"/>
      <c r="E23" s="1"/>
      <c r="F23" s="15"/>
    </row>
    <row r="24" spans="2:6" x14ac:dyDescent="0.2">
      <c r="B24" s="1" t="s">
        <v>101</v>
      </c>
      <c r="C24" s="1"/>
      <c r="D24" s="15">
        <f>SUM(D18:D22)</f>
        <v>-2556</v>
      </c>
      <c r="E24" s="1"/>
      <c r="F24" s="15">
        <f>SUM(F18:F22)</f>
        <v>1604</v>
      </c>
    </row>
    <row r="25" spans="2:6" x14ac:dyDescent="0.2">
      <c r="B25" s="1"/>
      <c r="C25" s="1"/>
      <c r="D25" s="15"/>
      <c r="E25" s="1"/>
      <c r="F25" s="15"/>
    </row>
    <row r="26" spans="2:6" x14ac:dyDescent="0.2">
      <c r="B26" s="1" t="s">
        <v>30</v>
      </c>
      <c r="C26" s="1"/>
      <c r="D26" s="15"/>
      <c r="E26" s="1"/>
      <c r="F26" s="15"/>
    </row>
    <row r="27" spans="2:6" x14ac:dyDescent="0.2">
      <c r="B27" s="1"/>
      <c r="C27" s="1" t="s">
        <v>32</v>
      </c>
      <c r="D27" s="15">
        <v>4142</v>
      </c>
      <c r="E27" s="1"/>
      <c r="F27" s="15">
        <v>-3216</v>
      </c>
    </row>
    <row r="28" spans="2:6" x14ac:dyDescent="0.2">
      <c r="B28" s="1"/>
      <c r="C28" s="1" t="s">
        <v>31</v>
      </c>
      <c r="D28" s="16">
        <v>883</v>
      </c>
      <c r="E28" s="1"/>
      <c r="F28" s="16">
        <v>1570</v>
      </c>
    </row>
    <row r="29" spans="2:6" x14ac:dyDescent="0.2">
      <c r="B29" s="1"/>
      <c r="C29" s="1"/>
      <c r="D29" s="15"/>
      <c r="E29" s="1"/>
      <c r="F29" s="15"/>
    </row>
    <row r="30" spans="2:6" x14ac:dyDescent="0.2">
      <c r="B30" s="1" t="s">
        <v>59</v>
      </c>
      <c r="C30" s="1"/>
      <c r="D30" s="16">
        <f>SUM(D24:D28)</f>
        <v>2469</v>
      </c>
      <c r="E30" s="1"/>
      <c r="F30" s="16">
        <f>SUM(F24:F28)</f>
        <v>-42</v>
      </c>
    </row>
    <row r="31" spans="2:6" x14ac:dyDescent="0.2">
      <c r="B31" s="1"/>
      <c r="C31" s="1"/>
      <c r="D31" s="15"/>
      <c r="E31" s="1"/>
      <c r="F31" s="15"/>
    </row>
    <row r="32" spans="2:6" x14ac:dyDescent="0.2">
      <c r="B32" s="3" t="s">
        <v>33</v>
      </c>
      <c r="C32" s="1"/>
      <c r="D32" s="15"/>
      <c r="E32" s="1"/>
      <c r="F32" s="15"/>
    </row>
    <row r="33" spans="2:6" x14ac:dyDescent="0.2">
      <c r="B33" s="1" t="s">
        <v>34</v>
      </c>
      <c r="C33" s="1"/>
      <c r="D33" s="19">
        <v>0</v>
      </c>
      <c r="E33" s="1"/>
      <c r="F33" s="19">
        <v>0</v>
      </c>
    </row>
    <row r="34" spans="2:6" x14ac:dyDescent="0.2">
      <c r="B34" s="1" t="s">
        <v>57</v>
      </c>
      <c r="C34" s="1"/>
      <c r="D34" s="47">
        <v>100</v>
      </c>
      <c r="E34" s="1"/>
      <c r="F34" s="20">
        <v>-1451</v>
      </c>
    </row>
    <row r="35" spans="2:6" x14ac:dyDescent="0.2">
      <c r="B35" s="1" t="s">
        <v>79</v>
      </c>
      <c r="C35" s="1"/>
      <c r="D35" s="21">
        <v>0</v>
      </c>
      <c r="E35" s="1"/>
      <c r="F35" s="21">
        <v>26</v>
      </c>
    </row>
    <row r="36" spans="2:6" x14ac:dyDescent="0.2">
      <c r="B36" s="1"/>
      <c r="C36" s="1"/>
      <c r="D36" s="15"/>
      <c r="E36" s="1"/>
      <c r="F36" s="15"/>
    </row>
    <row r="37" spans="2:6" x14ac:dyDescent="0.2">
      <c r="B37" s="1" t="s">
        <v>102</v>
      </c>
      <c r="C37" s="1"/>
      <c r="D37" s="16">
        <f>SUM(D33:D36)</f>
        <v>100</v>
      </c>
      <c r="E37" s="1"/>
      <c r="F37" s="16">
        <f>SUM(F33:F36)</f>
        <v>-1425</v>
      </c>
    </row>
    <row r="38" spans="2:6" x14ac:dyDescent="0.2">
      <c r="B38" s="1"/>
      <c r="C38" s="1"/>
      <c r="D38" s="18"/>
      <c r="E38" s="1"/>
      <c r="F38" s="18"/>
    </row>
    <row r="39" spans="2:6" x14ac:dyDescent="0.2">
      <c r="B39" s="3" t="s">
        <v>35</v>
      </c>
      <c r="C39" s="1"/>
      <c r="D39" s="15"/>
      <c r="E39" s="1"/>
      <c r="F39" s="15"/>
    </row>
    <row r="40" spans="2:6" x14ac:dyDescent="0.2">
      <c r="B40" s="1" t="s">
        <v>60</v>
      </c>
      <c r="C40" s="1"/>
      <c r="D40" s="19">
        <v>13111</v>
      </c>
      <c r="E40" s="1"/>
      <c r="F40" s="19">
        <v>2711</v>
      </c>
    </row>
    <row r="41" spans="2:6" x14ac:dyDescent="0.2">
      <c r="B41" s="1" t="s">
        <v>36</v>
      </c>
      <c r="C41" s="1"/>
      <c r="D41" s="20">
        <v>-13672</v>
      </c>
      <c r="E41" s="1"/>
      <c r="F41" s="20">
        <v>-1396</v>
      </c>
    </row>
    <row r="42" spans="2:6" x14ac:dyDescent="0.2">
      <c r="B42" s="1" t="s">
        <v>37</v>
      </c>
      <c r="C42" s="1"/>
      <c r="D42" s="21">
        <v>0</v>
      </c>
      <c r="E42" s="1"/>
      <c r="F42" s="21">
        <v>0</v>
      </c>
    </row>
    <row r="43" spans="2:6" x14ac:dyDescent="0.2">
      <c r="B43" s="1"/>
      <c r="C43" s="1"/>
      <c r="D43" s="15"/>
      <c r="E43" s="1"/>
      <c r="F43" s="15"/>
    </row>
    <row r="44" spans="2:6" x14ac:dyDescent="0.2">
      <c r="B44" s="1" t="s">
        <v>103</v>
      </c>
      <c r="C44" s="1"/>
      <c r="D44" s="16">
        <f>SUM(D40:D43)</f>
        <v>-561</v>
      </c>
      <c r="E44" s="1"/>
      <c r="F44" s="16">
        <f>SUM(F40:F43)</f>
        <v>1315</v>
      </c>
    </row>
    <row r="45" spans="2:6" x14ac:dyDescent="0.2">
      <c r="B45" s="1"/>
      <c r="C45" s="1"/>
      <c r="D45" s="15"/>
      <c r="E45" s="1"/>
      <c r="F45" s="15"/>
    </row>
    <row r="46" spans="2:6" x14ac:dyDescent="0.2">
      <c r="B46" s="3" t="s">
        <v>38</v>
      </c>
      <c r="C46" s="1"/>
      <c r="D46" s="15">
        <f>+D30+D37+D44</f>
        <v>2008</v>
      </c>
      <c r="E46" s="1"/>
      <c r="F46" s="15">
        <f>+F30+F37+F44</f>
        <v>-152</v>
      </c>
    </row>
    <row r="47" spans="2:6" ht="6.75" customHeight="1" x14ac:dyDescent="0.2">
      <c r="B47" s="1"/>
      <c r="C47" s="1"/>
      <c r="D47" s="15"/>
      <c r="E47" s="1"/>
      <c r="F47" s="15"/>
    </row>
    <row r="48" spans="2:6" ht="12.75" customHeight="1" x14ac:dyDescent="0.2">
      <c r="B48" s="3" t="s">
        <v>108</v>
      </c>
      <c r="C48" s="1"/>
      <c r="D48" s="18">
        <f>+F58</f>
        <v>-1538</v>
      </c>
      <c r="E48" s="1"/>
      <c r="F48" s="18">
        <v>-1386</v>
      </c>
    </row>
    <row r="49" spans="2:6" ht="6.75" customHeight="1" x14ac:dyDescent="0.2">
      <c r="B49" s="3"/>
      <c r="C49" s="1"/>
      <c r="D49" s="16"/>
      <c r="E49" s="1"/>
      <c r="F49" s="16"/>
    </row>
    <row r="50" spans="2:6" ht="15.75" customHeight="1" thickBot="1" x14ac:dyDescent="0.25">
      <c r="B50" s="3" t="s">
        <v>109</v>
      </c>
      <c r="C50" s="1"/>
      <c r="D50" s="30">
        <f>SUM(D46:D48)</f>
        <v>470</v>
      </c>
      <c r="E50" s="1"/>
      <c r="F50" s="30">
        <f>SUM(F46:F48)</f>
        <v>-1538</v>
      </c>
    </row>
    <row r="51" spans="2:6" x14ac:dyDescent="0.2">
      <c r="B51" s="1"/>
      <c r="C51" s="1"/>
      <c r="D51" s="15"/>
      <c r="E51" s="1"/>
      <c r="F51" s="15"/>
    </row>
    <row r="52" spans="2:6" x14ac:dyDescent="0.2">
      <c r="B52" s="1" t="s">
        <v>50</v>
      </c>
      <c r="C52" s="1"/>
      <c r="D52" s="15"/>
      <c r="E52" s="1"/>
      <c r="F52" s="15"/>
    </row>
    <row r="53" spans="2:6" ht="6.75" customHeight="1" x14ac:dyDescent="0.2">
      <c r="B53" s="1"/>
      <c r="C53" s="1"/>
      <c r="D53" s="15"/>
      <c r="E53" s="1"/>
      <c r="F53" s="15"/>
    </row>
    <row r="54" spans="2:6" x14ac:dyDescent="0.2">
      <c r="B54" s="1"/>
      <c r="C54" s="1" t="s">
        <v>19</v>
      </c>
      <c r="D54" s="15">
        <f>13010+1491</f>
        <v>14501</v>
      </c>
      <c r="E54" s="1"/>
      <c r="F54" s="15">
        <v>1240</v>
      </c>
    </row>
    <row r="55" spans="2:6" x14ac:dyDescent="0.2">
      <c r="B55" s="1"/>
      <c r="C55" s="1" t="s">
        <v>51</v>
      </c>
      <c r="D55" s="15">
        <v>0</v>
      </c>
      <c r="E55" s="1"/>
      <c r="F55" s="15">
        <v>0</v>
      </c>
    </row>
    <row r="56" spans="2:6" x14ac:dyDescent="0.2">
      <c r="B56" s="1"/>
      <c r="C56" s="1" t="s">
        <v>52</v>
      </c>
      <c r="D56" s="15">
        <v>-14031</v>
      </c>
      <c r="E56" s="1"/>
      <c r="F56" s="15">
        <v>-2778</v>
      </c>
    </row>
    <row r="57" spans="2:6" x14ac:dyDescent="0.2">
      <c r="B57" s="1"/>
      <c r="C57" s="1"/>
      <c r="D57" s="15"/>
      <c r="E57" s="1"/>
      <c r="F57" s="15"/>
    </row>
    <row r="58" spans="2:6" ht="13.5" thickBot="1" x14ac:dyDescent="0.25">
      <c r="B58" s="1"/>
      <c r="C58" s="1"/>
      <c r="D58" s="34">
        <f>SUM(D54:D57)</f>
        <v>470</v>
      </c>
      <c r="E58" s="1"/>
      <c r="F58" s="34">
        <f>SUM(F54:F57)</f>
        <v>-1538</v>
      </c>
    </row>
    <row r="59" spans="2:6" ht="13.5" x14ac:dyDescent="0.25">
      <c r="B59" s="32" t="s">
        <v>25</v>
      </c>
      <c r="C59" s="1"/>
      <c r="D59" s="41">
        <f>D50-D58</f>
        <v>0</v>
      </c>
      <c r="E59" s="1"/>
      <c r="F59" s="15"/>
    </row>
    <row r="60" spans="2:6" ht="5.25" customHeight="1" x14ac:dyDescent="0.25">
      <c r="B60" s="33"/>
      <c r="C60" s="1"/>
      <c r="D60" s="2"/>
      <c r="E60" s="1"/>
      <c r="F60" s="15"/>
    </row>
    <row r="61" spans="2:6" x14ac:dyDescent="0.2">
      <c r="B61" s="29" t="s">
        <v>48</v>
      </c>
      <c r="C61" s="1"/>
      <c r="D61" s="2"/>
      <c r="E61" s="1"/>
      <c r="F61" s="15"/>
    </row>
    <row r="62" spans="2:6" x14ac:dyDescent="0.2">
      <c r="B62" s="29" t="s">
        <v>132</v>
      </c>
      <c r="C62" s="1"/>
      <c r="D62" s="2"/>
      <c r="E62" s="1"/>
      <c r="F62" s="15"/>
    </row>
  </sheetData>
  <phoneticPr fontId="0" type="noConversion"/>
  <printOptions horizontalCentered="1"/>
  <pageMargins left="0.74803149606299213" right="0.74803149606299213" top="0.27559055118110237" bottom="0.27559055118110237" header="0.39370078740157483" footer="0.15748031496062992"/>
  <pageSetup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6" workbookViewId="0">
      <selection activeCell="B16" sqref="B16"/>
    </sheetView>
  </sheetViews>
  <sheetFormatPr defaultRowHeight="12.75" x14ac:dyDescent="0.2"/>
  <cols>
    <col min="1" max="1" width="7.42578125" customWidth="1"/>
    <col min="4" max="4" width="6.85546875" customWidth="1"/>
    <col min="5" max="5" width="21.5703125" customWidth="1"/>
    <col min="6" max="6" width="2.42578125" customWidth="1"/>
    <col min="7" max="7" width="21" customWidth="1"/>
    <col min="8" max="8" width="6.5703125" customWidth="1"/>
    <col min="9" max="9" width="19.7109375" customWidth="1"/>
    <col min="10" max="10" width="2.42578125" customWidth="1"/>
    <col min="11" max="11" width="20.85546875" customWidth="1"/>
  </cols>
  <sheetData>
    <row r="1" spans="1:11" x14ac:dyDescent="0.2">
      <c r="A1" s="42"/>
      <c r="B1" s="42"/>
      <c r="C1" s="42"/>
      <c r="D1" s="42"/>
      <c r="E1" s="42"/>
      <c r="F1" s="42"/>
    </row>
    <row r="2" spans="1:11" ht="15.75" x14ac:dyDescent="0.25">
      <c r="A2" s="42"/>
      <c r="B2" s="9" t="s">
        <v>80</v>
      </c>
      <c r="C2" s="42"/>
      <c r="D2" s="8"/>
      <c r="E2" s="42"/>
      <c r="F2" s="42"/>
    </row>
    <row r="3" spans="1:11" ht="15.75" x14ac:dyDescent="0.25">
      <c r="A3" s="42"/>
      <c r="B3" s="29" t="s">
        <v>6</v>
      </c>
      <c r="C3" s="42"/>
      <c r="D3" s="8"/>
      <c r="E3" s="42"/>
      <c r="F3" s="42"/>
    </row>
    <row r="4" spans="1:11" x14ac:dyDescent="0.2">
      <c r="A4" s="42"/>
      <c r="B4" s="29" t="s">
        <v>82</v>
      </c>
      <c r="C4" s="42"/>
      <c r="D4" s="45"/>
      <c r="E4" s="42"/>
      <c r="F4" s="42"/>
    </row>
    <row r="5" spans="1:11" x14ac:dyDescent="0.2">
      <c r="A5" s="42"/>
      <c r="B5" s="10"/>
      <c r="C5" s="10"/>
      <c r="D5" s="4"/>
      <c r="E5" s="42"/>
      <c r="F5" s="42"/>
    </row>
    <row r="6" spans="1:11" x14ac:dyDescent="0.2">
      <c r="A6" s="42"/>
      <c r="B6" s="10" t="s">
        <v>152</v>
      </c>
      <c r="C6" s="10"/>
      <c r="D6" s="4"/>
      <c r="E6" s="42"/>
      <c r="F6" s="42"/>
    </row>
    <row r="7" spans="1:11" x14ac:dyDescent="0.2">
      <c r="A7" s="42"/>
      <c r="B7" s="4" t="s">
        <v>81</v>
      </c>
      <c r="C7" s="1"/>
      <c r="D7" s="1"/>
      <c r="E7" s="42"/>
      <c r="F7" s="42"/>
    </row>
    <row r="10" spans="1:11" x14ac:dyDescent="0.2">
      <c r="B10" t="s">
        <v>153</v>
      </c>
    </row>
    <row r="11" spans="1:11" x14ac:dyDescent="0.2">
      <c r="B11" t="s">
        <v>154</v>
      </c>
    </row>
    <row r="13" spans="1:11" x14ac:dyDescent="0.2">
      <c r="E13" s="52" t="s">
        <v>160</v>
      </c>
      <c r="F13" s="52"/>
      <c r="G13" s="52"/>
      <c r="I13" s="52" t="s">
        <v>161</v>
      </c>
      <c r="J13" s="52"/>
      <c r="K13" s="52"/>
    </row>
    <row r="14" spans="1:11" x14ac:dyDescent="0.2">
      <c r="E14" s="48" t="s">
        <v>155</v>
      </c>
      <c r="G14" s="48" t="s">
        <v>84</v>
      </c>
      <c r="I14" s="48" t="s">
        <v>155</v>
      </c>
      <c r="K14" s="48" t="s">
        <v>84</v>
      </c>
    </row>
    <row r="15" spans="1:11" x14ac:dyDescent="0.2">
      <c r="E15" s="48" t="s">
        <v>156</v>
      </c>
      <c r="G15" s="48" t="s">
        <v>157</v>
      </c>
      <c r="I15" s="48" t="s">
        <v>8</v>
      </c>
      <c r="K15" s="48" t="s">
        <v>164</v>
      </c>
    </row>
    <row r="16" spans="1:11" x14ac:dyDescent="0.2">
      <c r="E16" s="48" t="s">
        <v>158</v>
      </c>
      <c r="G16" s="48" t="s">
        <v>159</v>
      </c>
      <c r="I16" s="48" t="s">
        <v>162</v>
      </c>
      <c r="K16" s="48" t="s">
        <v>163</v>
      </c>
    </row>
    <row r="18" spans="2:11" x14ac:dyDescent="0.2">
      <c r="E18" s="48" t="s">
        <v>3</v>
      </c>
      <c r="G18" s="48" t="s">
        <v>3</v>
      </c>
      <c r="I18" s="48" t="s">
        <v>3</v>
      </c>
      <c r="K18" s="48" t="s">
        <v>3</v>
      </c>
    </row>
    <row r="20" spans="2:11" x14ac:dyDescent="0.2">
      <c r="B20" t="s">
        <v>165</v>
      </c>
      <c r="E20" s="50">
        <v>1</v>
      </c>
      <c r="F20" s="49"/>
      <c r="G20" s="50">
        <v>13</v>
      </c>
      <c r="H20" s="49"/>
      <c r="I20" s="50">
        <v>2</v>
      </c>
      <c r="J20" s="49"/>
      <c r="K20" s="50">
        <v>77</v>
      </c>
    </row>
    <row r="21" spans="2:11" x14ac:dyDescent="0.2">
      <c r="E21" s="49"/>
      <c r="F21" s="49"/>
      <c r="G21" s="49"/>
      <c r="H21" s="49"/>
      <c r="I21" s="49"/>
      <c r="J21" s="49"/>
      <c r="K21" s="49"/>
    </row>
    <row r="22" spans="2:11" x14ac:dyDescent="0.2">
      <c r="E22" s="49"/>
      <c r="F22" s="49"/>
      <c r="G22" s="49"/>
      <c r="H22" s="49"/>
      <c r="I22" s="49"/>
      <c r="J22" s="49"/>
      <c r="K22" s="49"/>
    </row>
    <row r="23" spans="2:11" x14ac:dyDescent="0.2">
      <c r="B23" t="s">
        <v>166</v>
      </c>
      <c r="E23" s="50">
        <v>537</v>
      </c>
      <c r="F23" s="49"/>
      <c r="G23" s="50">
        <v>564</v>
      </c>
      <c r="H23" s="49"/>
      <c r="I23" s="51">
        <v>2108</v>
      </c>
      <c r="J23" s="49"/>
      <c r="K23" s="51">
        <v>1800</v>
      </c>
    </row>
    <row r="29" spans="2:11" ht="13.5" x14ac:dyDescent="0.25">
      <c r="B29" s="32" t="s">
        <v>25</v>
      </c>
    </row>
    <row r="30" spans="2:11" ht="13.5" x14ac:dyDescent="0.25">
      <c r="B30" s="33"/>
    </row>
    <row r="31" spans="2:11" x14ac:dyDescent="0.2">
      <c r="B31" s="29" t="s">
        <v>167</v>
      </c>
    </row>
    <row r="32" spans="2:11" x14ac:dyDescent="0.2">
      <c r="B32" s="29" t="s">
        <v>132</v>
      </c>
    </row>
  </sheetData>
  <mergeCells count="2">
    <mergeCell ref="E13:G13"/>
    <mergeCell ref="I13:K13"/>
  </mergeCells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IncomeStat</vt:lpstr>
      <vt:lpstr>Bal Sheet</vt:lpstr>
      <vt:lpstr>ci.equity</vt:lpstr>
      <vt:lpstr>cashflow</vt:lpstr>
      <vt:lpstr>Gross Int Y &amp; Exp</vt:lpstr>
      <vt:lpstr>'Bal Sheet'!Print_Area</vt:lpstr>
      <vt:lpstr>cashflow!Print_Area</vt:lpstr>
      <vt:lpstr>ci.equity!Print_Area</vt:lpstr>
      <vt:lpstr>IncomeStat!Print_Area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</dc:creator>
  <cp:lastModifiedBy>Yong</cp:lastModifiedBy>
  <cp:lastPrinted>2015-11-29T07:29:58Z</cp:lastPrinted>
  <dcterms:created xsi:type="dcterms:W3CDTF">2003-07-31T03:18:21Z</dcterms:created>
  <dcterms:modified xsi:type="dcterms:W3CDTF">2015-11-30T07:27:49Z</dcterms:modified>
</cp:coreProperties>
</file>